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640" activeTab="0"/>
  </bookViews>
  <sheets>
    <sheet name="ｷｬｯｼｭﾌﾛｰ表（定年前）" sheetId="1" r:id="rId1"/>
    <sheet name="ｷｬｯｼｭﾌﾛｰ表（定年後） " sheetId="2" r:id="rId2"/>
    <sheet name="個人版ﾊﾞﾗﾝｽｼｰﾄ" sheetId="3" r:id="rId3"/>
    <sheet name="世帯平均像" sheetId="4" r:id="rId4"/>
    <sheet name="住宅所有世帯平均像" sheetId="5" r:id="rId5"/>
    <sheet name="教育費" sheetId="6" r:id="rId6"/>
  </sheets>
  <definedNames>
    <definedName name="_xlnm.Print_Area" localSheetId="1">'ｷｬｯｼｭﾌﾛｰ表（定年後） '!$A$1:$AK$36</definedName>
    <definedName name="_xlnm.Print_Area" localSheetId="0">'ｷｬｯｼｭﾌﾛｰ表（定年前）'!$A$1:$AA$34</definedName>
  </definedNames>
  <calcPr fullCalcOnLoad="1"/>
</workbook>
</file>

<file path=xl/sharedStrings.xml><?xml version="1.0" encoding="utf-8"?>
<sst xmlns="http://schemas.openxmlformats.org/spreadsheetml/2006/main" count="432" uniqueCount="144">
  <si>
    <t>世帯主公的年金（手取り）</t>
  </si>
  <si>
    <t>定年</t>
  </si>
  <si>
    <t>（歳）</t>
  </si>
  <si>
    <t>家族構成および年齢</t>
  </si>
  <si>
    <t>（歳）</t>
  </si>
  <si>
    <t>キャッシュフロー表（定年後）</t>
  </si>
  <si>
    <t>キャッシュフロー表(定年前)</t>
  </si>
  <si>
    <t>2年度</t>
  </si>
  <si>
    <r>
      <t>教育費（参考）</t>
    </r>
    <r>
      <rPr>
        <sz val="11"/>
        <rFont val="ＭＳ Ｐゴシック"/>
        <family val="3"/>
      </rPr>
      <t>文部科学省調べ（平成１２年度）</t>
    </r>
  </si>
  <si>
    <t>3年度</t>
  </si>
  <si>
    <t>4年度</t>
  </si>
  <si>
    <t>5年度</t>
  </si>
  <si>
    <t>6年度</t>
  </si>
  <si>
    <t>4年度</t>
  </si>
  <si>
    <t>4年度</t>
  </si>
  <si>
    <t>２人の1カ月</t>
  </si>
  <si>
    <t>項　目</t>
  </si>
  <si>
    <t>世帯平均（参考）</t>
  </si>
  <si>
    <t>住宅所有世帯平均（参考）</t>
  </si>
  <si>
    <t>４人の1カ月</t>
  </si>
  <si>
    <t>４人の１年</t>
  </si>
  <si>
    <t>２人の1カ月</t>
  </si>
  <si>
    <t>２．５人の１年</t>
  </si>
  <si>
    <t>２人の１年</t>
  </si>
  <si>
    <t>定年時のあなたのバランスシート</t>
  </si>
  <si>
    <t>通信費</t>
  </si>
  <si>
    <t>教育費</t>
  </si>
  <si>
    <t>書籍・ビデオ・映画など</t>
  </si>
  <si>
    <t>旅行費</t>
  </si>
  <si>
    <t>習い事</t>
  </si>
  <si>
    <t>こづかい</t>
  </si>
  <si>
    <t>交際費</t>
  </si>
  <si>
    <t>雑費</t>
  </si>
  <si>
    <t>消費支出合計</t>
  </si>
  <si>
    <t>個人保険掛け金</t>
  </si>
  <si>
    <t>収支</t>
  </si>
  <si>
    <t>３５〜３９才のローン返済世帯</t>
  </si>
  <si>
    <t>６５才〜６９才の世帯</t>
  </si>
  <si>
    <t>２．５人の一ヶ月</t>
  </si>
  <si>
    <t>２人の一ヶ月</t>
  </si>
  <si>
    <t>２人の１年</t>
  </si>
  <si>
    <t>住居費(家賃あるいは住宅ローン）</t>
  </si>
  <si>
    <t>こづかい</t>
  </si>
  <si>
    <t>こづかい</t>
  </si>
  <si>
    <t>公立高校</t>
  </si>
  <si>
    <t>私立高校</t>
  </si>
  <si>
    <t>私立大学（文系）</t>
  </si>
  <si>
    <t>私立大学（理系）</t>
  </si>
  <si>
    <t>私立大学（医学部）</t>
  </si>
  <si>
    <t>寄付金21万円を含む</t>
  </si>
  <si>
    <t>寄付金18万円を含む</t>
  </si>
  <si>
    <t>国公立大学</t>
  </si>
  <si>
    <t>配偶者収入</t>
  </si>
  <si>
    <t>現在のあなたのバランスシート</t>
  </si>
  <si>
    <t>作成　　　年　　月</t>
  </si>
  <si>
    <t>世帯主給与（手取り）</t>
  </si>
  <si>
    <t>生命保険</t>
  </si>
  <si>
    <t>ゴルフ会員権</t>
  </si>
  <si>
    <t>投資用マンション</t>
  </si>
  <si>
    <t>自家用建物</t>
  </si>
  <si>
    <t>自家用土地</t>
  </si>
  <si>
    <t>固定資産合計</t>
  </si>
  <si>
    <t>負債</t>
  </si>
  <si>
    <t>自動車ローン</t>
  </si>
  <si>
    <t>教育ローン</t>
  </si>
  <si>
    <t>住宅ローン</t>
  </si>
  <si>
    <t>自己資本</t>
  </si>
  <si>
    <t>（　　　　年　　月現在）</t>
  </si>
  <si>
    <t>＊時価額で記入してください。</t>
  </si>
  <si>
    <t>＊ローン金額は現在の残高を記入してください。</t>
  </si>
  <si>
    <t>＊生命保険などは現在の解約返戻金額を記入してください。</t>
  </si>
  <si>
    <t>住居費(住宅ローン等）</t>
  </si>
  <si>
    <t>作成　　　年　　月</t>
  </si>
  <si>
    <t>クレジット</t>
  </si>
  <si>
    <t>キャッシング</t>
  </si>
  <si>
    <t>生命保険①</t>
  </si>
  <si>
    <t>配偶者公的年金</t>
  </si>
  <si>
    <t>企業年金</t>
  </si>
  <si>
    <t>定年時</t>
  </si>
  <si>
    <t>食費</t>
  </si>
  <si>
    <t>水道光熱費</t>
  </si>
  <si>
    <t>世帯主月給</t>
  </si>
  <si>
    <t>世帯主賞与</t>
  </si>
  <si>
    <t>世帯合計</t>
  </si>
  <si>
    <t>所得税・住民税など</t>
  </si>
  <si>
    <t>社会保険料</t>
  </si>
  <si>
    <t>（単位：万円）</t>
  </si>
  <si>
    <t>西暦（年）</t>
  </si>
  <si>
    <t>税＋社</t>
  </si>
  <si>
    <t>手取り金額</t>
  </si>
  <si>
    <t>家具・家庭用耐久財</t>
  </si>
  <si>
    <t>家庭消耗品</t>
  </si>
  <si>
    <t>被服費</t>
  </si>
  <si>
    <t>医療費など</t>
  </si>
  <si>
    <t>交通費</t>
  </si>
  <si>
    <t>自動車関係費</t>
  </si>
  <si>
    <t>その他収入</t>
  </si>
  <si>
    <t>一時的な収入</t>
  </si>
  <si>
    <t>家族のライフイベント</t>
  </si>
  <si>
    <t>収入合計</t>
  </si>
  <si>
    <t>基本生活費</t>
  </si>
  <si>
    <t>住居費</t>
  </si>
  <si>
    <t>教育費</t>
  </si>
  <si>
    <t>保険料</t>
  </si>
  <si>
    <t>ローン返済費</t>
  </si>
  <si>
    <t>自動車</t>
  </si>
  <si>
    <t>その他支出</t>
  </si>
  <si>
    <t>一時的な支出</t>
  </si>
  <si>
    <t>支出合計</t>
  </si>
  <si>
    <t>年間収支</t>
  </si>
  <si>
    <t>その他</t>
  </si>
  <si>
    <t>資産合計</t>
  </si>
  <si>
    <t>流動負債合計</t>
  </si>
  <si>
    <t>固定負債合計</t>
  </si>
  <si>
    <t>負債合計</t>
  </si>
  <si>
    <t>昨年度</t>
  </si>
  <si>
    <t>上昇率（％）</t>
  </si>
  <si>
    <t>-</t>
  </si>
  <si>
    <t>-</t>
  </si>
  <si>
    <t>私立幼稚園</t>
  </si>
  <si>
    <t>初年度</t>
  </si>
  <si>
    <t>入学金</t>
  </si>
  <si>
    <t>年間授業料</t>
  </si>
  <si>
    <t>授業料以外の学校教育費</t>
  </si>
  <si>
    <t>合計</t>
  </si>
  <si>
    <t>公立幼稚園</t>
  </si>
  <si>
    <t>公立小学校</t>
  </si>
  <si>
    <t>私立小学校</t>
  </si>
  <si>
    <t>公立中学校</t>
  </si>
  <si>
    <t>私立中学校</t>
  </si>
  <si>
    <t>家族構成および年齢</t>
  </si>
  <si>
    <t>流動資産</t>
  </si>
  <si>
    <t>世帯主給与（手取り）</t>
  </si>
  <si>
    <t>定年</t>
  </si>
  <si>
    <t>歳</t>
  </si>
  <si>
    <t>資産</t>
  </si>
  <si>
    <t>現金</t>
  </si>
  <si>
    <t>預貯金</t>
  </si>
  <si>
    <t>株式</t>
  </si>
  <si>
    <t>万円</t>
  </si>
  <si>
    <t>万円</t>
  </si>
  <si>
    <t>債券</t>
  </si>
  <si>
    <t>投資信託</t>
  </si>
  <si>
    <t>流動資産合計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</si>
</sst>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5" xfId="0" applyFill="1" applyBorder="1" applyAlignment="1">
      <alignment/>
    </xf>
    <xf numFmtId="0" fontId="4" fillId="9" borderId="1" xfId="0" applyFont="1" applyFill="1" applyBorder="1" applyAlignment="1">
      <alignment/>
    </xf>
    <xf numFmtId="0" fontId="0" fillId="10" borderId="5" xfId="0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7" borderId="5" xfId="0" applyFont="1" applyFill="1" applyBorder="1" applyAlignment="1">
      <alignment/>
    </xf>
    <xf numFmtId="0" fontId="0" fillId="3" borderId="5" xfId="0" applyFill="1" applyBorder="1" applyAlignment="1">
      <alignment/>
    </xf>
    <xf numFmtId="0" fontId="4" fillId="3" borderId="1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2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1" borderId="10" xfId="0" applyFont="1" applyFill="1" applyBorder="1" applyAlignment="1">
      <alignment/>
    </xf>
    <xf numFmtId="0" fontId="0" fillId="10" borderId="11" xfId="0" applyFill="1" applyBorder="1" applyAlignment="1">
      <alignment horizontal="center"/>
    </xf>
    <xf numFmtId="38" fontId="0" fillId="0" borderId="2" xfId="16" applyBorder="1" applyAlignment="1">
      <alignment/>
    </xf>
    <xf numFmtId="38" fontId="2" fillId="2" borderId="2" xfId="16" applyFont="1" applyFill="1" applyBorder="1" applyAlignment="1">
      <alignment vertical="center"/>
    </xf>
    <xf numFmtId="38" fontId="2" fillId="3" borderId="2" xfId="16" applyFont="1" applyFill="1" applyBorder="1" applyAlignment="1">
      <alignment vertical="center"/>
    </xf>
    <xf numFmtId="38" fontId="2" fillId="4" borderId="2" xfId="16" applyFont="1" applyFill="1" applyBorder="1" applyAlignment="1">
      <alignment vertical="center"/>
    </xf>
    <xf numFmtId="38" fontId="2" fillId="11" borderId="2" xfId="16" applyFont="1" applyFill="1" applyBorder="1" applyAlignment="1">
      <alignment/>
    </xf>
    <xf numFmtId="0" fontId="0" fillId="0" borderId="13" xfId="0" applyBorder="1" applyAlignment="1">
      <alignment/>
    </xf>
    <xf numFmtId="38" fontId="0" fillId="0" borderId="2" xfId="16" applyBorder="1" applyAlignment="1">
      <alignment/>
    </xf>
    <xf numFmtId="38" fontId="0" fillId="5" borderId="2" xfId="16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8" fontId="0" fillId="0" borderId="0" xfId="16" applyAlignment="1">
      <alignment/>
    </xf>
    <xf numFmtId="38" fontId="2" fillId="0" borderId="0" xfId="16" applyFont="1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/>
    </xf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12" borderId="6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13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5" borderId="2" xfId="16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10" borderId="2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38" fontId="0" fillId="0" borderId="2" xfId="16" applyFont="1" applyBorder="1" applyAlignment="1">
      <alignment horizontal="center"/>
    </xf>
    <xf numFmtId="0" fontId="0" fillId="14" borderId="2" xfId="0" applyFill="1" applyBorder="1" applyAlignment="1">
      <alignment/>
    </xf>
    <xf numFmtId="38" fontId="0" fillId="14" borderId="2" xfId="16" applyFill="1" applyBorder="1" applyAlignment="1">
      <alignment/>
    </xf>
    <xf numFmtId="0" fontId="0" fillId="8" borderId="2" xfId="0" applyFill="1" applyBorder="1" applyAlignment="1">
      <alignment/>
    </xf>
    <xf numFmtId="38" fontId="0" fillId="8" borderId="2" xfId="16" applyFill="1" applyBorder="1" applyAlignment="1">
      <alignment/>
    </xf>
    <xf numFmtId="0" fontId="2" fillId="14" borderId="2" xfId="0" applyFont="1" applyFill="1" applyBorder="1" applyAlignment="1">
      <alignment/>
    </xf>
    <xf numFmtId="38" fontId="2" fillId="14" borderId="2" xfId="16" applyFont="1" applyFill="1" applyBorder="1" applyAlignment="1">
      <alignment/>
    </xf>
    <xf numFmtId="0" fontId="2" fillId="3" borderId="2" xfId="0" applyFont="1" applyFill="1" applyBorder="1" applyAlignment="1">
      <alignment/>
    </xf>
    <xf numFmtId="38" fontId="2" fillId="3" borderId="2" xfId="16" applyFont="1" applyFill="1" applyBorder="1" applyAlignment="1">
      <alignment/>
    </xf>
    <xf numFmtId="0" fontId="2" fillId="11" borderId="2" xfId="0" applyFont="1" applyFill="1" applyBorder="1" applyAlignment="1">
      <alignment/>
    </xf>
    <xf numFmtId="0" fontId="2" fillId="15" borderId="2" xfId="0" applyFont="1" applyFill="1" applyBorder="1" applyAlignment="1">
      <alignment/>
    </xf>
    <xf numFmtId="38" fontId="2" fillId="15" borderId="2" xfId="16" applyFont="1" applyFill="1" applyBorder="1" applyAlignment="1">
      <alignment/>
    </xf>
    <xf numFmtId="0" fontId="2" fillId="4" borderId="2" xfId="0" applyFont="1" applyFill="1" applyBorder="1" applyAlignment="1">
      <alignment/>
    </xf>
    <xf numFmtId="38" fontId="2" fillId="4" borderId="2" xfId="16" applyFont="1" applyFill="1" applyBorder="1" applyAlignment="1">
      <alignment/>
    </xf>
    <xf numFmtId="38" fontId="2" fillId="0" borderId="2" xfId="16" applyFont="1" applyBorder="1" applyAlignment="1">
      <alignment/>
    </xf>
    <xf numFmtId="38" fontId="0" fillId="0" borderId="2" xfId="16" applyFont="1" applyBorder="1" applyAlignment="1">
      <alignment horizontal="center"/>
    </xf>
    <xf numFmtId="38" fontId="0" fillId="14" borderId="2" xfId="16" applyFill="1" applyBorder="1" applyAlignment="1">
      <alignment/>
    </xf>
    <xf numFmtId="38" fontId="0" fillId="8" borderId="2" xfId="16" applyFill="1" applyBorder="1" applyAlignment="1">
      <alignment/>
    </xf>
    <xf numFmtId="38" fontId="2" fillId="0" borderId="2" xfId="16" applyFont="1" applyBorder="1" applyAlignment="1">
      <alignment horizontal="center"/>
    </xf>
    <xf numFmtId="38" fontId="0" fillId="0" borderId="2" xfId="16" applyFont="1" applyBorder="1" applyAlignment="1">
      <alignment/>
    </xf>
    <xf numFmtId="38" fontId="0" fillId="14" borderId="2" xfId="16" applyFont="1" applyFill="1" applyBorder="1" applyAlignment="1">
      <alignment/>
    </xf>
    <xf numFmtId="38" fontId="0" fillId="8" borderId="2" xfId="16" applyFont="1" applyFill="1" applyBorder="1" applyAlignment="1">
      <alignment/>
    </xf>
    <xf numFmtId="38" fontId="2" fillId="8" borderId="2" xfId="16" applyFont="1" applyFill="1" applyBorder="1" applyAlignment="1">
      <alignment/>
    </xf>
    <xf numFmtId="38" fontId="0" fillId="3" borderId="2" xfId="16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0" fillId="0" borderId="1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10" borderId="1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95250</xdr:rowOff>
    </xdr:from>
    <xdr:to>
      <xdr:col>15</xdr:col>
      <xdr:colOff>419100</xdr:colOff>
      <xdr:row>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019800" y="95250"/>
          <a:ext cx="2924175" cy="409575"/>
        </a:xfrm>
        <a:prstGeom prst="foldedCorner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※定年と昨年度の年齢を入力し直すと、他の年齢の欄が自動入力されます。
　 経営指標とグラフが変更されます。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200025</xdr:rowOff>
    </xdr:from>
    <xdr:to>
      <xdr:col>0</xdr:col>
      <xdr:colOff>304800</xdr:colOff>
      <xdr:row>19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04800" y="4152900"/>
          <a:ext cx="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190500</xdr:colOff>
      <xdr:row>5</xdr:row>
      <xdr:rowOff>9525</xdr:rowOff>
    </xdr:from>
    <xdr:ext cx="228600" cy="2476500"/>
    <xdr:sp>
      <xdr:nvSpPr>
        <xdr:cNvPr id="2" name="TextBox 2"/>
        <xdr:cNvSpPr txBox="1">
          <a:spLocks noChangeArrowheads="1"/>
        </xdr:cNvSpPr>
      </xdr:nvSpPr>
      <xdr:spPr>
        <a:xfrm>
          <a:off x="190500" y="1143000"/>
          <a:ext cx="22860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wordArtVertRtl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現金化しやすいものを上から順番に</a:t>
          </a:r>
        </a:p>
      </xdr:txBody>
    </xdr:sp>
    <xdr:clientData/>
  </xdr:oneCellAnchor>
  <xdr:twoCellAnchor>
    <xdr:from>
      <xdr:col>11</xdr:col>
      <xdr:colOff>409575</xdr:colOff>
      <xdr:row>11</xdr:row>
      <xdr:rowOff>200025</xdr:rowOff>
    </xdr:from>
    <xdr:to>
      <xdr:col>11</xdr:col>
      <xdr:colOff>1095375</xdr:colOff>
      <xdr:row>11</xdr:row>
      <xdr:rowOff>200025</xdr:rowOff>
    </xdr:to>
    <xdr:sp>
      <xdr:nvSpPr>
        <xdr:cNvPr id="3" name="Line 3"/>
        <xdr:cNvSpPr>
          <a:spLocks/>
        </xdr:cNvSpPr>
      </xdr:nvSpPr>
      <xdr:spPr>
        <a:xfrm>
          <a:off x="5905500" y="3448050"/>
          <a:ext cx="685800" cy="0"/>
        </a:xfrm>
        <a:prstGeom prst="line">
          <a:avLst/>
        </a:prstGeom>
        <a:noFill/>
        <a:ln w="666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workbookViewId="0" topLeftCell="A1">
      <selection activeCell="F5" sqref="F5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17.375" style="0" customWidth="1"/>
    <col min="4" max="4" width="12.25390625" style="0" customWidth="1"/>
    <col min="5" max="5" width="10.00390625" style="0" customWidth="1"/>
    <col min="6" max="41" width="6.625" style="0" customWidth="1"/>
    <col min="42" max="16384" width="8.75390625" style="0" customWidth="1"/>
  </cols>
  <sheetData>
    <row r="1" spans="2:8" ht="21.75" thickBot="1">
      <c r="B1" s="78" t="s">
        <v>6</v>
      </c>
      <c r="H1" t="s">
        <v>54</v>
      </c>
    </row>
    <row r="2" spans="8:10" ht="14.25" thickBot="1">
      <c r="H2" s="39" t="s">
        <v>133</v>
      </c>
      <c r="I2" s="169">
        <v>60</v>
      </c>
      <c r="J2" t="s">
        <v>134</v>
      </c>
    </row>
    <row r="3" ht="13.5">
      <c r="B3" t="s">
        <v>86</v>
      </c>
    </row>
    <row r="4" spans="1:41" ht="14.25" thickBot="1">
      <c r="A4" s="119" t="s">
        <v>87</v>
      </c>
      <c r="B4" s="109"/>
      <c r="C4" s="109"/>
      <c r="D4" s="109"/>
      <c r="E4" s="120"/>
      <c r="F4" s="168" t="s">
        <v>115</v>
      </c>
      <c r="G4" s="55"/>
      <c r="H4" s="74">
        <f>IF($G$4="","",G4+1)</f>
      </c>
      <c r="I4" s="74">
        <f aca="true" t="shared" si="0" ref="I4:AO4">IF($G$4="","",H4+1)</f>
      </c>
      <c r="J4" s="74">
        <f t="shared" si="0"/>
      </c>
      <c r="K4" s="74">
        <f t="shared" si="0"/>
      </c>
      <c r="L4" s="74">
        <f t="shared" si="0"/>
      </c>
      <c r="M4" s="74">
        <f t="shared" si="0"/>
      </c>
      <c r="N4" s="74">
        <f t="shared" si="0"/>
      </c>
      <c r="O4" s="74">
        <f t="shared" si="0"/>
      </c>
      <c r="P4" s="74">
        <f t="shared" si="0"/>
      </c>
      <c r="Q4" s="74">
        <f t="shared" si="0"/>
      </c>
      <c r="R4" s="74">
        <f t="shared" si="0"/>
      </c>
      <c r="S4" s="74">
        <f t="shared" si="0"/>
      </c>
      <c r="T4" s="74">
        <f t="shared" si="0"/>
      </c>
      <c r="U4" s="74">
        <f t="shared" si="0"/>
      </c>
      <c r="V4" s="74">
        <f t="shared" si="0"/>
      </c>
      <c r="W4" s="74">
        <f t="shared" si="0"/>
      </c>
      <c r="X4" s="74">
        <f t="shared" si="0"/>
      </c>
      <c r="Y4" s="74">
        <f t="shared" si="0"/>
      </c>
      <c r="Z4" s="74">
        <f t="shared" si="0"/>
      </c>
      <c r="AA4" s="74">
        <f t="shared" si="0"/>
      </c>
      <c r="AB4" s="74">
        <f t="shared" si="0"/>
      </c>
      <c r="AC4" s="74">
        <f t="shared" si="0"/>
      </c>
      <c r="AD4" s="74">
        <f t="shared" si="0"/>
      </c>
      <c r="AE4" s="74">
        <f t="shared" si="0"/>
      </c>
      <c r="AF4" s="74">
        <f t="shared" si="0"/>
      </c>
      <c r="AG4" s="74">
        <f t="shared" si="0"/>
      </c>
      <c r="AH4" s="74">
        <f t="shared" si="0"/>
      </c>
      <c r="AI4" s="74">
        <f t="shared" si="0"/>
      </c>
      <c r="AJ4" s="74">
        <f t="shared" si="0"/>
      </c>
      <c r="AK4" s="74">
        <f t="shared" si="0"/>
      </c>
      <c r="AL4" s="74">
        <f t="shared" si="0"/>
      </c>
      <c r="AM4" s="74">
        <f t="shared" si="0"/>
      </c>
      <c r="AN4" s="74">
        <f t="shared" si="0"/>
      </c>
      <c r="AO4" s="74">
        <f t="shared" si="0"/>
      </c>
    </row>
    <row r="5" spans="1:41" ht="14.25" thickBot="1">
      <c r="A5" s="110" t="s">
        <v>130</v>
      </c>
      <c r="B5" s="111"/>
      <c r="C5" s="112"/>
      <c r="D5" s="121" t="s">
        <v>4</v>
      </c>
      <c r="E5" s="166"/>
      <c r="F5" s="169">
        <v>40</v>
      </c>
      <c r="G5" s="167">
        <f aca="true" t="shared" si="1" ref="G5:AO5">IF(F5="","",F5+1)</f>
        <v>41</v>
      </c>
      <c r="H5" s="74">
        <f t="shared" si="1"/>
        <v>42</v>
      </c>
      <c r="I5" s="74">
        <f t="shared" si="1"/>
        <v>43</v>
      </c>
      <c r="J5" s="74">
        <f t="shared" si="1"/>
        <v>44</v>
      </c>
      <c r="K5" s="74">
        <f t="shared" si="1"/>
        <v>45</v>
      </c>
      <c r="L5" s="74">
        <f t="shared" si="1"/>
        <v>46</v>
      </c>
      <c r="M5" s="74">
        <f t="shared" si="1"/>
        <v>47</v>
      </c>
      <c r="N5" s="74">
        <f t="shared" si="1"/>
        <v>48</v>
      </c>
      <c r="O5" s="74">
        <f t="shared" si="1"/>
        <v>49</v>
      </c>
      <c r="P5" s="74">
        <f t="shared" si="1"/>
        <v>50</v>
      </c>
      <c r="Q5" s="74">
        <f t="shared" si="1"/>
        <v>51</v>
      </c>
      <c r="R5" s="74">
        <f t="shared" si="1"/>
        <v>52</v>
      </c>
      <c r="S5" s="74">
        <f t="shared" si="1"/>
        <v>53</v>
      </c>
      <c r="T5" s="74">
        <f t="shared" si="1"/>
        <v>54</v>
      </c>
      <c r="U5" s="74">
        <f t="shared" si="1"/>
        <v>55</v>
      </c>
      <c r="V5" s="74">
        <f t="shared" si="1"/>
        <v>56</v>
      </c>
      <c r="W5" s="74">
        <f t="shared" si="1"/>
        <v>57</v>
      </c>
      <c r="X5" s="74">
        <f t="shared" si="1"/>
        <v>58</v>
      </c>
      <c r="Y5" s="74">
        <f t="shared" si="1"/>
        <v>59</v>
      </c>
      <c r="Z5" s="74">
        <f t="shared" si="1"/>
        <v>60</v>
      </c>
      <c r="AA5" s="74">
        <f t="shared" si="1"/>
        <v>61</v>
      </c>
      <c r="AB5" s="74">
        <f t="shared" si="1"/>
        <v>62</v>
      </c>
      <c r="AC5" s="74">
        <f t="shared" si="1"/>
        <v>63</v>
      </c>
      <c r="AD5" s="74">
        <f t="shared" si="1"/>
        <v>64</v>
      </c>
      <c r="AE5" s="74">
        <f t="shared" si="1"/>
        <v>65</v>
      </c>
      <c r="AF5" s="74">
        <f t="shared" si="1"/>
        <v>66</v>
      </c>
      <c r="AG5" s="74">
        <f t="shared" si="1"/>
        <v>67</v>
      </c>
      <c r="AH5" s="74">
        <f t="shared" si="1"/>
        <v>68</v>
      </c>
      <c r="AI5" s="74">
        <f t="shared" si="1"/>
        <v>69</v>
      </c>
      <c r="AJ5" s="74">
        <f t="shared" si="1"/>
        <v>70</v>
      </c>
      <c r="AK5" s="74">
        <f t="shared" si="1"/>
        <v>71</v>
      </c>
      <c r="AL5" s="74">
        <f t="shared" si="1"/>
        <v>72</v>
      </c>
      <c r="AM5" s="74">
        <f t="shared" si="1"/>
        <v>73</v>
      </c>
      <c r="AN5" s="74">
        <f t="shared" si="1"/>
        <v>74</v>
      </c>
      <c r="AO5" s="74">
        <f t="shared" si="1"/>
        <v>75</v>
      </c>
    </row>
    <row r="6" spans="1:41" ht="13.5">
      <c r="A6" s="113"/>
      <c r="B6" s="114"/>
      <c r="C6" s="115"/>
      <c r="D6" s="121"/>
      <c r="E6" s="122"/>
      <c r="F6" s="52"/>
      <c r="G6" s="74">
        <f>IF(OR($F6="",G$5&gt;$I$2),"",F6+1)</f>
      </c>
      <c r="H6" s="74">
        <f aca="true" t="shared" si="2" ref="H6:AO9">IF(OR($F6="",H$5&gt;$I$2),"",G6+1)</f>
      </c>
      <c r="I6" s="74">
        <f t="shared" si="2"/>
      </c>
      <c r="J6" s="74">
        <f t="shared" si="2"/>
      </c>
      <c r="K6" s="74">
        <f t="shared" si="2"/>
      </c>
      <c r="L6" s="74">
        <f t="shared" si="2"/>
      </c>
      <c r="M6" s="74">
        <f t="shared" si="2"/>
      </c>
      <c r="N6" s="74">
        <f t="shared" si="2"/>
      </c>
      <c r="O6" s="74">
        <f t="shared" si="2"/>
      </c>
      <c r="P6" s="74">
        <f t="shared" si="2"/>
      </c>
      <c r="Q6" s="74">
        <f t="shared" si="2"/>
      </c>
      <c r="R6" s="74">
        <f t="shared" si="2"/>
      </c>
      <c r="S6" s="74">
        <f t="shared" si="2"/>
      </c>
      <c r="T6" s="74">
        <f t="shared" si="2"/>
      </c>
      <c r="U6" s="74">
        <f t="shared" si="2"/>
      </c>
      <c r="V6" s="74">
        <f t="shared" si="2"/>
      </c>
      <c r="W6" s="74">
        <f t="shared" si="2"/>
      </c>
      <c r="X6" s="74">
        <f t="shared" si="2"/>
      </c>
      <c r="Y6" s="74">
        <f t="shared" si="2"/>
      </c>
      <c r="Z6" s="74">
        <f t="shared" si="2"/>
      </c>
      <c r="AA6" s="74">
        <f t="shared" si="2"/>
      </c>
      <c r="AB6" s="74">
        <f t="shared" si="2"/>
      </c>
      <c r="AC6" s="74">
        <f t="shared" si="2"/>
      </c>
      <c r="AD6" s="74">
        <f t="shared" si="2"/>
      </c>
      <c r="AE6" s="74">
        <f t="shared" si="2"/>
      </c>
      <c r="AF6" s="74">
        <f t="shared" si="2"/>
      </c>
      <c r="AG6" s="74">
        <f t="shared" si="2"/>
      </c>
      <c r="AH6" s="74">
        <f t="shared" si="2"/>
      </c>
      <c r="AI6" s="74">
        <f t="shared" si="2"/>
      </c>
      <c r="AJ6" s="74">
        <f t="shared" si="2"/>
      </c>
      <c r="AK6" s="74">
        <f t="shared" si="2"/>
      </c>
      <c r="AL6" s="74">
        <f t="shared" si="2"/>
      </c>
      <c r="AM6" s="74">
        <f t="shared" si="2"/>
      </c>
      <c r="AN6" s="74">
        <f t="shared" si="2"/>
      </c>
      <c r="AO6" s="74">
        <f t="shared" si="2"/>
      </c>
    </row>
    <row r="7" spans="1:41" ht="13.5">
      <c r="A7" s="113"/>
      <c r="B7" s="114"/>
      <c r="C7" s="115"/>
      <c r="D7" s="123"/>
      <c r="E7" s="123"/>
      <c r="F7" s="3"/>
      <c r="G7" s="74">
        <f>IF(OR($F7="",G$5&gt;$I$2),"",F7+1)</f>
      </c>
      <c r="H7" s="74">
        <f aca="true" t="shared" si="3" ref="H7:V7">IF(OR($F7="",H$5&gt;$I$2),"",G7+1)</f>
      </c>
      <c r="I7" s="74">
        <f t="shared" si="3"/>
      </c>
      <c r="J7" s="74">
        <f t="shared" si="3"/>
      </c>
      <c r="K7" s="74">
        <f t="shared" si="3"/>
      </c>
      <c r="L7" s="74">
        <f t="shared" si="3"/>
      </c>
      <c r="M7" s="74">
        <f t="shared" si="3"/>
      </c>
      <c r="N7" s="74">
        <f t="shared" si="3"/>
      </c>
      <c r="O7" s="74">
        <f t="shared" si="3"/>
      </c>
      <c r="P7" s="74">
        <f t="shared" si="3"/>
      </c>
      <c r="Q7" s="74">
        <f t="shared" si="3"/>
      </c>
      <c r="R7" s="74">
        <f t="shared" si="3"/>
      </c>
      <c r="S7" s="74">
        <f t="shared" si="3"/>
      </c>
      <c r="T7" s="74">
        <f t="shared" si="3"/>
      </c>
      <c r="U7" s="74">
        <f t="shared" si="3"/>
      </c>
      <c r="V7" s="74">
        <f t="shared" si="3"/>
      </c>
      <c r="W7" s="74">
        <f t="shared" si="2"/>
      </c>
      <c r="X7" s="74">
        <f t="shared" si="2"/>
      </c>
      <c r="Y7" s="74">
        <f t="shared" si="2"/>
      </c>
      <c r="Z7" s="74">
        <f t="shared" si="2"/>
      </c>
      <c r="AA7" s="74">
        <f t="shared" si="2"/>
      </c>
      <c r="AB7" s="74">
        <f t="shared" si="2"/>
      </c>
      <c r="AC7" s="74">
        <f t="shared" si="2"/>
      </c>
      <c r="AD7" s="74">
        <f t="shared" si="2"/>
      </c>
      <c r="AE7" s="74">
        <f t="shared" si="2"/>
      </c>
      <c r="AF7" s="74">
        <f t="shared" si="2"/>
      </c>
      <c r="AG7" s="74">
        <f t="shared" si="2"/>
      </c>
      <c r="AH7" s="74">
        <f t="shared" si="2"/>
      </c>
      <c r="AI7" s="74">
        <f t="shared" si="2"/>
      </c>
      <c r="AJ7" s="74">
        <f t="shared" si="2"/>
      </c>
      <c r="AK7" s="74">
        <f t="shared" si="2"/>
      </c>
      <c r="AL7" s="74">
        <f t="shared" si="2"/>
      </c>
      <c r="AM7" s="74">
        <f t="shared" si="2"/>
      </c>
      <c r="AN7" s="74">
        <f t="shared" si="2"/>
      </c>
      <c r="AO7" s="74">
        <f t="shared" si="2"/>
      </c>
    </row>
    <row r="8" spans="1:41" ht="13.5">
      <c r="A8" s="113"/>
      <c r="B8" s="114"/>
      <c r="C8" s="115"/>
      <c r="D8" s="123"/>
      <c r="E8" s="123"/>
      <c r="F8" s="3"/>
      <c r="G8" s="74">
        <f>IF(OR($F8="",G$5&gt;$I$2),"",F8+1)</f>
      </c>
      <c r="H8" s="74">
        <f t="shared" si="2"/>
      </c>
      <c r="I8" s="74">
        <f t="shared" si="2"/>
      </c>
      <c r="J8" s="74">
        <f t="shared" si="2"/>
      </c>
      <c r="K8" s="74">
        <f t="shared" si="2"/>
      </c>
      <c r="L8" s="74">
        <f t="shared" si="2"/>
      </c>
      <c r="M8" s="74">
        <f t="shared" si="2"/>
      </c>
      <c r="N8" s="74">
        <f t="shared" si="2"/>
      </c>
      <c r="O8" s="74">
        <f t="shared" si="2"/>
      </c>
      <c r="P8" s="74">
        <f t="shared" si="2"/>
      </c>
      <c r="Q8" s="74">
        <f t="shared" si="2"/>
      </c>
      <c r="R8" s="74">
        <f t="shared" si="2"/>
      </c>
      <c r="S8" s="74">
        <f t="shared" si="2"/>
      </c>
      <c r="T8" s="74">
        <f t="shared" si="2"/>
      </c>
      <c r="U8" s="74">
        <f t="shared" si="2"/>
      </c>
      <c r="V8" s="74">
        <f t="shared" si="2"/>
      </c>
      <c r="W8" s="74">
        <f t="shared" si="2"/>
      </c>
      <c r="X8" s="74">
        <f t="shared" si="2"/>
      </c>
      <c r="Y8" s="74">
        <f t="shared" si="2"/>
      </c>
      <c r="Z8" s="74">
        <f t="shared" si="2"/>
      </c>
      <c r="AA8" s="74">
        <f t="shared" si="2"/>
      </c>
      <c r="AB8" s="74">
        <f t="shared" si="2"/>
      </c>
      <c r="AC8" s="74">
        <f t="shared" si="2"/>
      </c>
      <c r="AD8" s="74">
        <f t="shared" si="2"/>
      </c>
      <c r="AE8" s="74">
        <f t="shared" si="2"/>
      </c>
      <c r="AF8" s="74">
        <f t="shared" si="2"/>
      </c>
      <c r="AG8" s="74">
        <f t="shared" si="2"/>
      </c>
      <c r="AH8" s="74">
        <f t="shared" si="2"/>
      </c>
      <c r="AI8" s="74">
        <f t="shared" si="2"/>
      </c>
      <c r="AJ8" s="74">
        <f t="shared" si="2"/>
      </c>
      <c r="AK8" s="74">
        <f t="shared" si="2"/>
      </c>
      <c r="AL8" s="74">
        <f t="shared" si="2"/>
      </c>
      <c r="AM8" s="74">
        <f t="shared" si="2"/>
      </c>
      <c r="AN8" s="74">
        <f t="shared" si="2"/>
      </c>
      <c r="AO8" s="74">
        <f t="shared" si="2"/>
      </c>
    </row>
    <row r="9" spans="1:41" ht="13.5">
      <c r="A9" s="116"/>
      <c r="B9" s="117"/>
      <c r="C9" s="118"/>
      <c r="D9" s="124"/>
      <c r="E9" s="123"/>
      <c r="F9" s="3"/>
      <c r="G9" s="74">
        <f>IF(OR($F9="",G$5&gt;$I$2),"",F9+1)</f>
      </c>
      <c r="H9" s="74">
        <f t="shared" si="2"/>
      </c>
      <c r="I9" s="74">
        <f t="shared" si="2"/>
      </c>
      <c r="J9" s="74">
        <f t="shared" si="2"/>
      </c>
      <c r="K9" s="74">
        <f t="shared" si="2"/>
      </c>
      <c r="L9" s="74">
        <f t="shared" si="2"/>
      </c>
      <c r="M9" s="74">
        <f t="shared" si="2"/>
      </c>
      <c r="N9" s="74">
        <f t="shared" si="2"/>
      </c>
      <c r="O9" s="74">
        <f t="shared" si="2"/>
      </c>
      <c r="P9" s="74">
        <f t="shared" si="2"/>
      </c>
      <c r="Q9" s="74">
        <f t="shared" si="2"/>
      </c>
      <c r="R9" s="74">
        <f t="shared" si="2"/>
      </c>
      <c r="S9" s="74">
        <f t="shared" si="2"/>
      </c>
      <c r="T9" s="74">
        <f t="shared" si="2"/>
      </c>
      <c r="U9" s="74">
        <f t="shared" si="2"/>
      </c>
      <c r="V9" s="74">
        <f t="shared" si="2"/>
      </c>
      <c r="W9" s="74">
        <f t="shared" si="2"/>
      </c>
      <c r="X9" s="74">
        <f t="shared" si="2"/>
      </c>
      <c r="Y9" s="74">
        <f t="shared" si="2"/>
      </c>
      <c r="Z9" s="74">
        <f t="shared" si="2"/>
      </c>
      <c r="AA9" s="74">
        <f t="shared" si="2"/>
      </c>
      <c r="AB9" s="74">
        <f t="shared" si="2"/>
      </c>
      <c r="AC9" s="74">
        <f t="shared" si="2"/>
      </c>
      <c r="AD9" s="74">
        <f t="shared" si="2"/>
      </c>
      <c r="AE9" s="74">
        <f t="shared" si="2"/>
      </c>
      <c r="AF9" s="74">
        <f t="shared" si="2"/>
      </c>
      <c r="AG9" s="74">
        <f t="shared" si="2"/>
      </c>
      <c r="AH9" s="74">
        <f t="shared" si="2"/>
      </c>
      <c r="AI9" s="74">
        <f t="shared" si="2"/>
      </c>
      <c r="AJ9" s="74">
        <f t="shared" si="2"/>
      </c>
      <c r="AK9" s="74">
        <f t="shared" si="2"/>
      </c>
      <c r="AL9" s="74">
        <f t="shared" si="2"/>
      </c>
      <c r="AM9" s="74">
        <f t="shared" si="2"/>
      </c>
      <c r="AN9" s="74">
        <f t="shared" si="2"/>
      </c>
      <c r="AO9" s="74">
        <f t="shared" si="2"/>
      </c>
    </row>
    <row r="10" spans="1:41" ht="57.75" customHeight="1">
      <c r="A10" s="110" t="s">
        <v>98</v>
      </c>
      <c r="B10" s="111"/>
      <c r="C10" s="111"/>
      <c r="D10" s="111"/>
      <c r="E10" s="1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</row>
    <row r="11" spans="1:41" ht="15" customHeight="1">
      <c r="A11" s="116"/>
      <c r="B11" s="117"/>
      <c r="C11" s="117"/>
      <c r="D11" s="118"/>
      <c r="E11" s="1" t="s">
        <v>116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</row>
    <row r="12" spans="1:41" ht="15" customHeight="1">
      <c r="A12" s="66"/>
      <c r="B12" s="67"/>
      <c r="C12" s="120" t="s">
        <v>132</v>
      </c>
      <c r="D12" s="127"/>
      <c r="E12" s="5"/>
      <c r="F12" s="53"/>
      <c r="G12" s="53">
        <f>IF($E12="",F12,F12*(100+$E12)/100)</f>
        <v>0</v>
      </c>
      <c r="H12" s="53">
        <f aca="true" t="shared" si="4" ref="H12:AO12">IF($E12="",G12,G12*(100+$E12)/100)</f>
        <v>0</v>
      </c>
      <c r="I12" s="53">
        <f t="shared" si="4"/>
        <v>0</v>
      </c>
      <c r="J12" s="53">
        <f t="shared" si="4"/>
        <v>0</v>
      </c>
      <c r="K12" s="53">
        <f t="shared" si="4"/>
        <v>0</v>
      </c>
      <c r="L12" s="53">
        <f t="shared" si="4"/>
        <v>0</v>
      </c>
      <c r="M12" s="53">
        <f t="shared" si="4"/>
        <v>0</v>
      </c>
      <c r="N12" s="53">
        <f t="shared" si="4"/>
        <v>0</v>
      </c>
      <c r="O12" s="53">
        <f t="shared" si="4"/>
        <v>0</v>
      </c>
      <c r="P12" s="53">
        <f t="shared" si="4"/>
        <v>0</v>
      </c>
      <c r="Q12" s="53">
        <f t="shared" si="4"/>
        <v>0</v>
      </c>
      <c r="R12" s="53">
        <f t="shared" si="4"/>
        <v>0</v>
      </c>
      <c r="S12" s="53">
        <f t="shared" si="4"/>
        <v>0</v>
      </c>
      <c r="T12" s="53">
        <f t="shared" si="4"/>
        <v>0</v>
      </c>
      <c r="U12" s="53">
        <f t="shared" si="4"/>
        <v>0</v>
      </c>
      <c r="V12" s="53">
        <f t="shared" si="4"/>
        <v>0</v>
      </c>
      <c r="W12" s="53">
        <f t="shared" si="4"/>
        <v>0</v>
      </c>
      <c r="X12" s="53">
        <f t="shared" si="4"/>
        <v>0</v>
      </c>
      <c r="Y12" s="53">
        <f t="shared" si="4"/>
        <v>0</v>
      </c>
      <c r="Z12" s="53">
        <f t="shared" si="4"/>
        <v>0</v>
      </c>
      <c r="AA12" s="53">
        <f t="shared" si="4"/>
        <v>0</v>
      </c>
      <c r="AB12" s="53">
        <f t="shared" si="4"/>
        <v>0</v>
      </c>
      <c r="AC12" s="53">
        <f t="shared" si="4"/>
        <v>0</v>
      </c>
      <c r="AD12" s="53">
        <f t="shared" si="4"/>
        <v>0</v>
      </c>
      <c r="AE12" s="53">
        <f t="shared" si="4"/>
        <v>0</v>
      </c>
      <c r="AF12" s="53">
        <f t="shared" si="4"/>
        <v>0</v>
      </c>
      <c r="AG12" s="53">
        <f t="shared" si="4"/>
        <v>0</v>
      </c>
      <c r="AH12" s="53">
        <f t="shared" si="4"/>
        <v>0</v>
      </c>
      <c r="AI12" s="53">
        <f t="shared" si="4"/>
        <v>0</v>
      </c>
      <c r="AJ12" s="53">
        <f t="shared" si="4"/>
        <v>0</v>
      </c>
      <c r="AK12" s="53">
        <f t="shared" si="4"/>
        <v>0</v>
      </c>
      <c r="AL12" s="53">
        <f t="shared" si="4"/>
        <v>0</v>
      </c>
      <c r="AM12" s="53">
        <f t="shared" si="4"/>
        <v>0</v>
      </c>
      <c r="AN12" s="53">
        <f t="shared" si="4"/>
        <v>0</v>
      </c>
      <c r="AO12" s="53">
        <f t="shared" si="4"/>
        <v>0</v>
      </c>
    </row>
    <row r="13" spans="1:41" ht="15" customHeight="1">
      <c r="A13" s="68"/>
      <c r="B13" s="69"/>
      <c r="C13" s="120" t="s">
        <v>52</v>
      </c>
      <c r="D13" s="127"/>
      <c r="E13" s="75" t="s">
        <v>117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</row>
    <row r="14" spans="1:41" ht="15" customHeight="1">
      <c r="A14" s="68"/>
      <c r="B14" s="69"/>
      <c r="C14" s="120" t="s">
        <v>96</v>
      </c>
      <c r="D14" s="127"/>
      <c r="E14" s="76"/>
      <c r="F14" s="53"/>
      <c r="G14" s="53">
        <f>IF($E14="",F14,F14*(100+$E14)/100)</f>
        <v>0</v>
      </c>
      <c r="H14" s="53">
        <f aca="true" t="shared" si="5" ref="H14:AO14">IF($E14="",G14,G14*(100+$E14)/100)</f>
        <v>0</v>
      </c>
      <c r="I14" s="53">
        <f t="shared" si="5"/>
        <v>0</v>
      </c>
      <c r="J14" s="53">
        <f t="shared" si="5"/>
        <v>0</v>
      </c>
      <c r="K14" s="53">
        <f t="shared" si="5"/>
        <v>0</v>
      </c>
      <c r="L14" s="53">
        <f t="shared" si="5"/>
        <v>0</v>
      </c>
      <c r="M14" s="53">
        <f t="shared" si="5"/>
        <v>0</v>
      </c>
      <c r="N14" s="53">
        <f t="shared" si="5"/>
        <v>0</v>
      </c>
      <c r="O14" s="53">
        <f t="shared" si="5"/>
        <v>0</v>
      </c>
      <c r="P14" s="53">
        <f t="shared" si="5"/>
        <v>0</v>
      </c>
      <c r="Q14" s="53">
        <f t="shared" si="5"/>
        <v>0</v>
      </c>
      <c r="R14" s="53">
        <f t="shared" si="5"/>
        <v>0</v>
      </c>
      <c r="S14" s="53">
        <f t="shared" si="5"/>
        <v>0</v>
      </c>
      <c r="T14" s="53">
        <f t="shared" si="5"/>
        <v>0</v>
      </c>
      <c r="U14" s="53">
        <f t="shared" si="5"/>
        <v>0</v>
      </c>
      <c r="V14" s="53">
        <f t="shared" si="5"/>
        <v>0</v>
      </c>
      <c r="W14" s="53">
        <f t="shared" si="5"/>
        <v>0</v>
      </c>
      <c r="X14" s="53">
        <f t="shared" si="5"/>
        <v>0</v>
      </c>
      <c r="Y14" s="53">
        <f t="shared" si="5"/>
        <v>0</v>
      </c>
      <c r="Z14" s="53">
        <f t="shared" si="5"/>
        <v>0</v>
      </c>
      <c r="AA14" s="53">
        <f t="shared" si="5"/>
        <v>0</v>
      </c>
      <c r="AB14" s="53">
        <f t="shared" si="5"/>
        <v>0</v>
      </c>
      <c r="AC14" s="53">
        <f t="shared" si="5"/>
        <v>0</v>
      </c>
      <c r="AD14" s="53">
        <f t="shared" si="5"/>
        <v>0</v>
      </c>
      <c r="AE14" s="53">
        <f t="shared" si="5"/>
        <v>0</v>
      </c>
      <c r="AF14" s="53">
        <f t="shared" si="5"/>
        <v>0</v>
      </c>
      <c r="AG14" s="53">
        <f t="shared" si="5"/>
        <v>0</v>
      </c>
      <c r="AH14" s="53">
        <f t="shared" si="5"/>
        <v>0</v>
      </c>
      <c r="AI14" s="53">
        <f t="shared" si="5"/>
        <v>0</v>
      </c>
      <c r="AJ14" s="53">
        <f t="shared" si="5"/>
        <v>0</v>
      </c>
      <c r="AK14" s="53">
        <f t="shared" si="5"/>
        <v>0</v>
      </c>
      <c r="AL14" s="53">
        <f t="shared" si="5"/>
        <v>0</v>
      </c>
      <c r="AM14" s="53">
        <f t="shared" si="5"/>
        <v>0</v>
      </c>
      <c r="AN14" s="53">
        <f t="shared" si="5"/>
        <v>0</v>
      </c>
      <c r="AO14" s="53">
        <f t="shared" si="5"/>
        <v>0</v>
      </c>
    </row>
    <row r="15" spans="1:41" ht="15" customHeight="1">
      <c r="A15" s="68"/>
      <c r="B15" s="69"/>
      <c r="C15" s="120" t="s">
        <v>97</v>
      </c>
      <c r="D15" s="127"/>
      <c r="E15" s="75" t="s">
        <v>117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</row>
    <row r="16" spans="1:41" ht="24" customHeight="1">
      <c r="A16" s="128" t="s">
        <v>99</v>
      </c>
      <c r="B16" s="129"/>
      <c r="C16" s="129"/>
      <c r="D16" s="130"/>
      <c r="E16" s="6" t="s">
        <v>117</v>
      </c>
      <c r="F16" s="48">
        <f aca="true" t="shared" si="6" ref="F16:AA16">SUM(F12:F15)</f>
        <v>0</v>
      </c>
      <c r="G16" s="48">
        <f t="shared" si="6"/>
        <v>0</v>
      </c>
      <c r="H16" s="48">
        <f t="shared" si="6"/>
        <v>0</v>
      </c>
      <c r="I16" s="48">
        <f t="shared" si="6"/>
        <v>0</v>
      </c>
      <c r="J16" s="48">
        <f t="shared" si="6"/>
        <v>0</v>
      </c>
      <c r="K16" s="48">
        <f t="shared" si="6"/>
        <v>0</v>
      </c>
      <c r="L16" s="48">
        <f t="shared" si="6"/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6"/>
        <v>0</v>
      </c>
      <c r="S16" s="48">
        <f t="shared" si="6"/>
        <v>0</v>
      </c>
      <c r="T16" s="48">
        <f t="shared" si="6"/>
        <v>0</v>
      </c>
      <c r="U16" s="48">
        <f t="shared" si="6"/>
        <v>0</v>
      </c>
      <c r="V16" s="48">
        <f t="shared" si="6"/>
        <v>0</v>
      </c>
      <c r="W16" s="48">
        <f t="shared" si="6"/>
        <v>0</v>
      </c>
      <c r="X16" s="48">
        <f t="shared" si="6"/>
        <v>0</v>
      </c>
      <c r="Y16" s="48">
        <f t="shared" si="6"/>
        <v>0</v>
      </c>
      <c r="Z16" s="48">
        <f t="shared" si="6"/>
        <v>0</v>
      </c>
      <c r="AA16" s="48">
        <f t="shared" si="6"/>
        <v>0</v>
      </c>
      <c r="AB16" s="48">
        <f aca="true" t="shared" si="7" ref="AB16:AO16">SUM(AB12:AB15)</f>
        <v>0</v>
      </c>
      <c r="AC16" s="48">
        <f t="shared" si="7"/>
        <v>0</v>
      </c>
      <c r="AD16" s="48">
        <f t="shared" si="7"/>
        <v>0</v>
      </c>
      <c r="AE16" s="48">
        <f t="shared" si="7"/>
        <v>0</v>
      </c>
      <c r="AF16" s="48">
        <f t="shared" si="7"/>
        <v>0</v>
      </c>
      <c r="AG16" s="48">
        <f t="shared" si="7"/>
        <v>0</v>
      </c>
      <c r="AH16" s="48">
        <f t="shared" si="7"/>
        <v>0</v>
      </c>
      <c r="AI16" s="48">
        <f t="shared" si="7"/>
        <v>0</v>
      </c>
      <c r="AJ16" s="48">
        <f t="shared" si="7"/>
        <v>0</v>
      </c>
      <c r="AK16" s="48">
        <f t="shared" si="7"/>
        <v>0</v>
      </c>
      <c r="AL16" s="48">
        <f t="shared" si="7"/>
        <v>0</v>
      </c>
      <c r="AM16" s="48">
        <f t="shared" si="7"/>
        <v>0</v>
      </c>
      <c r="AN16" s="48">
        <f t="shared" si="7"/>
        <v>0</v>
      </c>
      <c r="AO16" s="48">
        <f t="shared" si="7"/>
        <v>0</v>
      </c>
    </row>
    <row r="17" spans="1:41" ht="16.5" customHeight="1">
      <c r="A17" s="62"/>
      <c r="B17" s="63"/>
      <c r="C17" s="109" t="s">
        <v>100</v>
      </c>
      <c r="D17" s="120"/>
      <c r="E17" s="5"/>
      <c r="F17" s="53"/>
      <c r="G17" s="53">
        <f>IF($E17="",F17,F17*(100+$E17)/100)</f>
        <v>0</v>
      </c>
      <c r="H17" s="53">
        <f aca="true" t="shared" si="8" ref="H17:AO17">IF($E17="",G17,G17*(100+$E17)/100)</f>
        <v>0</v>
      </c>
      <c r="I17" s="53">
        <f t="shared" si="8"/>
        <v>0</v>
      </c>
      <c r="J17" s="53">
        <f t="shared" si="8"/>
        <v>0</v>
      </c>
      <c r="K17" s="53">
        <f t="shared" si="8"/>
        <v>0</v>
      </c>
      <c r="L17" s="53">
        <f t="shared" si="8"/>
        <v>0</v>
      </c>
      <c r="M17" s="53">
        <f t="shared" si="8"/>
        <v>0</v>
      </c>
      <c r="N17" s="53">
        <f t="shared" si="8"/>
        <v>0</v>
      </c>
      <c r="O17" s="53">
        <f t="shared" si="8"/>
        <v>0</v>
      </c>
      <c r="P17" s="53">
        <f t="shared" si="8"/>
        <v>0</v>
      </c>
      <c r="Q17" s="53">
        <f t="shared" si="8"/>
        <v>0</v>
      </c>
      <c r="R17" s="53">
        <f t="shared" si="8"/>
        <v>0</v>
      </c>
      <c r="S17" s="53">
        <f t="shared" si="8"/>
        <v>0</v>
      </c>
      <c r="T17" s="53">
        <f t="shared" si="8"/>
        <v>0</v>
      </c>
      <c r="U17" s="53">
        <f t="shared" si="8"/>
        <v>0</v>
      </c>
      <c r="V17" s="53">
        <f t="shared" si="8"/>
        <v>0</v>
      </c>
      <c r="W17" s="53">
        <f t="shared" si="8"/>
        <v>0</v>
      </c>
      <c r="X17" s="53">
        <f t="shared" si="8"/>
        <v>0</v>
      </c>
      <c r="Y17" s="53">
        <f t="shared" si="8"/>
        <v>0</v>
      </c>
      <c r="Z17" s="53">
        <f t="shared" si="8"/>
        <v>0</v>
      </c>
      <c r="AA17" s="53">
        <f t="shared" si="8"/>
        <v>0</v>
      </c>
      <c r="AB17" s="53">
        <f t="shared" si="8"/>
        <v>0</v>
      </c>
      <c r="AC17" s="53">
        <f t="shared" si="8"/>
        <v>0</v>
      </c>
      <c r="AD17" s="53">
        <f t="shared" si="8"/>
        <v>0</v>
      </c>
      <c r="AE17" s="53">
        <f t="shared" si="8"/>
        <v>0</v>
      </c>
      <c r="AF17" s="53">
        <f t="shared" si="8"/>
        <v>0</v>
      </c>
      <c r="AG17" s="53">
        <f t="shared" si="8"/>
        <v>0</v>
      </c>
      <c r="AH17" s="53">
        <f t="shared" si="8"/>
        <v>0</v>
      </c>
      <c r="AI17" s="53">
        <f t="shared" si="8"/>
        <v>0</v>
      </c>
      <c r="AJ17" s="53">
        <f t="shared" si="8"/>
        <v>0</v>
      </c>
      <c r="AK17" s="53">
        <f t="shared" si="8"/>
        <v>0</v>
      </c>
      <c r="AL17" s="53">
        <f t="shared" si="8"/>
        <v>0</v>
      </c>
      <c r="AM17" s="53">
        <f t="shared" si="8"/>
        <v>0</v>
      </c>
      <c r="AN17" s="53">
        <f t="shared" si="8"/>
        <v>0</v>
      </c>
      <c r="AO17" s="53">
        <f t="shared" si="8"/>
        <v>0</v>
      </c>
    </row>
    <row r="18" spans="1:41" ht="16.5" customHeight="1">
      <c r="A18" s="64"/>
      <c r="B18" s="65"/>
      <c r="C18" s="120" t="s">
        <v>41</v>
      </c>
      <c r="D18" s="127"/>
      <c r="E18" s="75" t="s">
        <v>117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</row>
    <row r="19" spans="1:41" ht="13.5" customHeight="1">
      <c r="A19" s="64"/>
      <c r="B19" s="65"/>
      <c r="C19" s="125" t="s">
        <v>102</v>
      </c>
      <c r="D19" s="2"/>
      <c r="E19" s="75" t="s">
        <v>117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</row>
    <row r="20" spans="1:41" ht="13.5" customHeight="1">
      <c r="A20" s="64"/>
      <c r="B20" s="65"/>
      <c r="C20" s="134"/>
      <c r="D20" s="2"/>
      <c r="E20" s="75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13.5" customHeight="1">
      <c r="A21" s="64"/>
      <c r="B21" s="65"/>
      <c r="C21" s="126"/>
      <c r="D21" s="2"/>
      <c r="E21" s="75" t="s">
        <v>117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</row>
    <row r="22" spans="1:41" ht="13.5" customHeight="1">
      <c r="A22" s="64"/>
      <c r="B22" s="65"/>
      <c r="C22" s="112" t="s">
        <v>103</v>
      </c>
      <c r="D22" s="2" t="s">
        <v>75</v>
      </c>
      <c r="E22" s="75" t="s">
        <v>117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:41" ht="13.5" customHeight="1">
      <c r="A23" s="64"/>
      <c r="B23" s="65"/>
      <c r="C23" s="115"/>
      <c r="D23" s="2"/>
      <c r="E23" s="75" t="s">
        <v>117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ht="13.5" customHeight="1">
      <c r="A24" s="64"/>
      <c r="B24" s="65"/>
      <c r="C24" s="115"/>
      <c r="D24" s="2"/>
      <c r="E24" s="75" t="s">
        <v>117</v>
      </c>
      <c r="F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spans="1:41" ht="13.5" customHeight="1">
      <c r="A25" s="64"/>
      <c r="B25" s="65"/>
      <c r="C25" s="115"/>
      <c r="D25" s="2"/>
      <c r="E25" s="75" t="s">
        <v>117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</row>
    <row r="26" spans="1:41" ht="13.5" customHeight="1">
      <c r="A26" s="64"/>
      <c r="B26" s="65"/>
      <c r="C26" s="118"/>
      <c r="D26" s="2"/>
      <c r="E26" s="75" t="s">
        <v>117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</row>
    <row r="27" spans="1:41" ht="13.5" customHeight="1">
      <c r="A27" s="64"/>
      <c r="B27" s="65"/>
      <c r="C27" s="125" t="s">
        <v>104</v>
      </c>
      <c r="D27" s="2"/>
      <c r="E27" s="75" t="s">
        <v>117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</row>
    <row r="28" spans="1:41" ht="13.5" customHeight="1">
      <c r="A28" s="64"/>
      <c r="B28" s="65"/>
      <c r="C28" s="134"/>
      <c r="D28" s="2"/>
      <c r="E28" s="75" t="s">
        <v>117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</row>
    <row r="29" spans="1:41" ht="13.5" customHeight="1">
      <c r="A29" s="64"/>
      <c r="B29" s="65"/>
      <c r="C29" s="126"/>
      <c r="D29" s="2"/>
      <c r="E29" s="75" t="s">
        <v>117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</row>
    <row r="30" spans="1:41" ht="15" customHeight="1">
      <c r="A30" s="64"/>
      <c r="B30" s="65"/>
      <c r="C30" s="109" t="s">
        <v>106</v>
      </c>
      <c r="D30" s="120"/>
      <c r="E30" s="5"/>
      <c r="F30" s="53"/>
      <c r="G30" s="53">
        <f>IF($E30="",F30,F30*(100+$E30)/100)</f>
        <v>0</v>
      </c>
      <c r="H30" s="53">
        <f aca="true" t="shared" si="9" ref="H30:AO30">IF($E30="",G30,G30*(100+$E30)/100)</f>
        <v>0</v>
      </c>
      <c r="I30" s="53">
        <f t="shared" si="9"/>
        <v>0</v>
      </c>
      <c r="J30" s="53">
        <f t="shared" si="9"/>
        <v>0</v>
      </c>
      <c r="K30" s="53">
        <f t="shared" si="9"/>
        <v>0</v>
      </c>
      <c r="L30" s="53">
        <f t="shared" si="9"/>
        <v>0</v>
      </c>
      <c r="M30" s="53">
        <f t="shared" si="9"/>
        <v>0</v>
      </c>
      <c r="N30" s="53">
        <f t="shared" si="9"/>
        <v>0</v>
      </c>
      <c r="O30" s="53">
        <f t="shared" si="9"/>
        <v>0</v>
      </c>
      <c r="P30" s="53">
        <f t="shared" si="9"/>
        <v>0</v>
      </c>
      <c r="Q30" s="53">
        <f t="shared" si="9"/>
        <v>0</v>
      </c>
      <c r="R30" s="53">
        <f t="shared" si="9"/>
        <v>0</v>
      </c>
      <c r="S30" s="53">
        <f t="shared" si="9"/>
        <v>0</v>
      </c>
      <c r="T30" s="53">
        <f t="shared" si="9"/>
        <v>0</v>
      </c>
      <c r="U30" s="53">
        <f t="shared" si="9"/>
        <v>0</v>
      </c>
      <c r="V30" s="53">
        <f t="shared" si="9"/>
        <v>0</v>
      </c>
      <c r="W30" s="53">
        <f t="shared" si="9"/>
        <v>0</v>
      </c>
      <c r="X30" s="53">
        <f t="shared" si="9"/>
        <v>0</v>
      </c>
      <c r="Y30" s="53">
        <f t="shared" si="9"/>
        <v>0</v>
      </c>
      <c r="Z30" s="53">
        <f t="shared" si="9"/>
        <v>0</v>
      </c>
      <c r="AA30" s="53">
        <f t="shared" si="9"/>
        <v>0</v>
      </c>
      <c r="AB30" s="53">
        <f t="shared" si="9"/>
        <v>0</v>
      </c>
      <c r="AC30" s="53">
        <f t="shared" si="9"/>
        <v>0</v>
      </c>
      <c r="AD30" s="53">
        <f t="shared" si="9"/>
        <v>0</v>
      </c>
      <c r="AE30" s="53">
        <f t="shared" si="9"/>
        <v>0</v>
      </c>
      <c r="AF30" s="53">
        <f t="shared" si="9"/>
        <v>0</v>
      </c>
      <c r="AG30" s="53">
        <f t="shared" si="9"/>
        <v>0</v>
      </c>
      <c r="AH30" s="53">
        <f t="shared" si="9"/>
        <v>0</v>
      </c>
      <c r="AI30" s="53">
        <f t="shared" si="9"/>
        <v>0</v>
      </c>
      <c r="AJ30" s="53">
        <f t="shared" si="9"/>
        <v>0</v>
      </c>
      <c r="AK30" s="53">
        <f t="shared" si="9"/>
        <v>0</v>
      </c>
      <c r="AL30" s="53">
        <f t="shared" si="9"/>
        <v>0</v>
      </c>
      <c r="AM30" s="53">
        <f t="shared" si="9"/>
        <v>0</v>
      </c>
      <c r="AN30" s="53">
        <f t="shared" si="9"/>
        <v>0</v>
      </c>
      <c r="AO30" s="53">
        <f t="shared" si="9"/>
        <v>0</v>
      </c>
    </row>
    <row r="31" spans="1:41" ht="15" customHeight="1">
      <c r="A31" s="64"/>
      <c r="B31" s="65"/>
      <c r="C31" s="109" t="s">
        <v>107</v>
      </c>
      <c r="D31" s="120"/>
      <c r="E31" s="75" t="s">
        <v>117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</row>
    <row r="32" spans="1:41" ht="24" customHeight="1">
      <c r="A32" s="138" t="s">
        <v>108</v>
      </c>
      <c r="B32" s="139"/>
      <c r="C32" s="139"/>
      <c r="D32" s="140"/>
      <c r="E32" s="7" t="s">
        <v>117</v>
      </c>
      <c r="F32" s="49">
        <f aca="true" t="shared" si="10" ref="F32:AA32">SUM(F17:F31)</f>
        <v>0</v>
      </c>
      <c r="G32" s="49">
        <f t="shared" si="10"/>
        <v>0</v>
      </c>
      <c r="H32" s="49">
        <f t="shared" si="10"/>
        <v>0</v>
      </c>
      <c r="I32" s="49">
        <f t="shared" si="10"/>
        <v>0</v>
      </c>
      <c r="J32" s="49">
        <f t="shared" si="10"/>
        <v>0</v>
      </c>
      <c r="K32" s="49">
        <f t="shared" si="10"/>
        <v>0</v>
      </c>
      <c r="L32" s="49">
        <f t="shared" si="10"/>
        <v>0</v>
      </c>
      <c r="M32" s="49">
        <f t="shared" si="10"/>
        <v>0</v>
      </c>
      <c r="N32" s="49">
        <f t="shared" si="10"/>
        <v>0</v>
      </c>
      <c r="O32" s="49">
        <f t="shared" si="10"/>
        <v>0</v>
      </c>
      <c r="P32" s="49">
        <f t="shared" si="10"/>
        <v>0</v>
      </c>
      <c r="Q32" s="49">
        <f t="shared" si="10"/>
        <v>0</v>
      </c>
      <c r="R32" s="49">
        <f t="shared" si="10"/>
        <v>0</v>
      </c>
      <c r="S32" s="49">
        <f t="shared" si="10"/>
        <v>0</v>
      </c>
      <c r="T32" s="49">
        <f t="shared" si="10"/>
        <v>0</v>
      </c>
      <c r="U32" s="49">
        <f t="shared" si="10"/>
        <v>0</v>
      </c>
      <c r="V32" s="49">
        <f t="shared" si="10"/>
        <v>0</v>
      </c>
      <c r="W32" s="49">
        <f t="shared" si="10"/>
        <v>0</v>
      </c>
      <c r="X32" s="49">
        <f t="shared" si="10"/>
        <v>0</v>
      </c>
      <c r="Y32" s="49">
        <f t="shared" si="10"/>
        <v>0</v>
      </c>
      <c r="Z32" s="49">
        <f t="shared" si="10"/>
        <v>0</v>
      </c>
      <c r="AA32" s="49">
        <f t="shared" si="10"/>
        <v>0</v>
      </c>
      <c r="AB32" s="49">
        <f aca="true" t="shared" si="11" ref="AB32:AG32">SUM(AB17:AB31)</f>
        <v>0</v>
      </c>
      <c r="AC32" s="49">
        <f t="shared" si="11"/>
        <v>0</v>
      </c>
      <c r="AD32" s="49">
        <f t="shared" si="11"/>
        <v>0</v>
      </c>
      <c r="AE32" s="49">
        <f t="shared" si="11"/>
        <v>0</v>
      </c>
      <c r="AF32" s="49">
        <f t="shared" si="11"/>
        <v>0</v>
      </c>
      <c r="AG32" s="49">
        <f t="shared" si="11"/>
        <v>0</v>
      </c>
      <c r="AH32" s="49">
        <f aca="true" t="shared" si="12" ref="AH32:AO32">SUM(AH17:AH31)</f>
        <v>0</v>
      </c>
      <c r="AI32" s="49">
        <f t="shared" si="12"/>
        <v>0</v>
      </c>
      <c r="AJ32" s="49">
        <f t="shared" si="12"/>
        <v>0</v>
      </c>
      <c r="AK32" s="49">
        <f t="shared" si="12"/>
        <v>0</v>
      </c>
      <c r="AL32" s="49">
        <f t="shared" si="12"/>
        <v>0</v>
      </c>
      <c r="AM32" s="49">
        <f t="shared" si="12"/>
        <v>0</v>
      </c>
      <c r="AN32" s="49">
        <f t="shared" si="12"/>
        <v>0</v>
      </c>
      <c r="AO32" s="49">
        <f t="shared" si="12"/>
        <v>0</v>
      </c>
    </row>
    <row r="33" spans="1:41" ht="24" customHeight="1">
      <c r="A33" s="135" t="s">
        <v>109</v>
      </c>
      <c r="B33" s="136"/>
      <c r="C33" s="136"/>
      <c r="D33" s="137"/>
      <c r="E33" s="8" t="s">
        <v>117</v>
      </c>
      <c r="F33" s="50">
        <f aca="true" t="shared" si="13" ref="F33:AA33">F16-F32</f>
        <v>0</v>
      </c>
      <c r="G33" s="50">
        <f t="shared" si="13"/>
        <v>0</v>
      </c>
      <c r="H33" s="50">
        <f t="shared" si="13"/>
        <v>0</v>
      </c>
      <c r="I33" s="50">
        <f t="shared" si="13"/>
        <v>0</v>
      </c>
      <c r="J33" s="50">
        <f t="shared" si="13"/>
        <v>0</v>
      </c>
      <c r="K33" s="50">
        <f t="shared" si="13"/>
        <v>0</v>
      </c>
      <c r="L33" s="50">
        <f t="shared" si="13"/>
        <v>0</v>
      </c>
      <c r="M33" s="50">
        <f t="shared" si="13"/>
        <v>0</v>
      </c>
      <c r="N33" s="50">
        <f t="shared" si="13"/>
        <v>0</v>
      </c>
      <c r="O33" s="50">
        <f t="shared" si="13"/>
        <v>0</v>
      </c>
      <c r="P33" s="50">
        <f t="shared" si="13"/>
        <v>0</v>
      </c>
      <c r="Q33" s="50">
        <f t="shared" si="13"/>
        <v>0</v>
      </c>
      <c r="R33" s="50">
        <f t="shared" si="13"/>
        <v>0</v>
      </c>
      <c r="S33" s="50">
        <f t="shared" si="13"/>
        <v>0</v>
      </c>
      <c r="T33" s="50">
        <f t="shared" si="13"/>
        <v>0</v>
      </c>
      <c r="U33" s="50">
        <f t="shared" si="13"/>
        <v>0</v>
      </c>
      <c r="V33" s="50">
        <f t="shared" si="13"/>
        <v>0</v>
      </c>
      <c r="W33" s="50">
        <f t="shared" si="13"/>
        <v>0</v>
      </c>
      <c r="X33" s="50">
        <f t="shared" si="13"/>
        <v>0</v>
      </c>
      <c r="Y33" s="50">
        <f t="shared" si="13"/>
        <v>0</v>
      </c>
      <c r="Z33" s="50">
        <f t="shared" si="13"/>
        <v>0</v>
      </c>
      <c r="AA33" s="50">
        <f t="shared" si="13"/>
        <v>0</v>
      </c>
      <c r="AB33" s="50">
        <f aca="true" t="shared" si="14" ref="AB33:AG33">AB16-AB32</f>
        <v>0</v>
      </c>
      <c r="AC33" s="50">
        <f t="shared" si="14"/>
        <v>0</v>
      </c>
      <c r="AD33" s="50">
        <f t="shared" si="14"/>
        <v>0</v>
      </c>
      <c r="AE33" s="50">
        <f t="shared" si="14"/>
        <v>0</v>
      </c>
      <c r="AF33" s="50">
        <f t="shared" si="14"/>
        <v>0</v>
      </c>
      <c r="AG33" s="50">
        <f t="shared" si="14"/>
        <v>0</v>
      </c>
      <c r="AH33" s="50">
        <f aca="true" t="shared" si="15" ref="AH33:AO33">AH16-AH32</f>
        <v>0</v>
      </c>
      <c r="AI33" s="50">
        <f t="shared" si="15"/>
        <v>0</v>
      </c>
      <c r="AJ33" s="50">
        <f t="shared" si="15"/>
        <v>0</v>
      </c>
      <c r="AK33" s="50">
        <f t="shared" si="15"/>
        <v>0</v>
      </c>
      <c r="AL33" s="50">
        <f t="shared" si="15"/>
        <v>0</v>
      </c>
      <c r="AM33" s="50">
        <f t="shared" si="15"/>
        <v>0</v>
      </c>
      <c r="AN33" s="50">
        <f t="shared" si="15"/>
        <v>0</v>
      </c>
      <c r="AO33" s="50">
        <f t="shared" si="15"/>
        <v>0</v>
      </c>
    </row>
    <row r="34" spans="1:41" ht="24" customHeight="1">
      <c r="A34" s="131" t="s">
        <v>131</v>
      </c>
      <c r="B34" s="132"/>
      <c r="C34" s="132"/>
      <c r="D34" s="133"/>
      <c r="E34" s="77" t="s">
        <v>118</v>
      </c>
      <c r="F34" s="54"/>
      <c r="G34" s="54">
        <f aca="true" t="shared" si="16" ref="G34:M34">F34+G33</f>
        <v>0</v>
      </c>
      <c r="H34" s="54">
        <f t="shared" si="16"/>
        <v>0</v>
      </c>
      <c r="I34" s="54">
        <f t="shared" si="16"/>
        <v>0</v>
      </c>
      <c r="J34" s="54">
        <f t="shared" si="16"/>
        <v>0</v>
      </c>
      <c r="K34" s="54">
        <f t="shared" si="16"/>
        <v>0</v>
      </c>
      <c r="L34" s="54">
        <f t="shared" si="16"/>
        <v>0</v>
      </c>
      <c r="M34" s="54">
        <f t="shared" si="16"/>
        <v>0</v>
      </c>
      <c r="N34" s="54">
        <f aca="true" t="shared" si="17" ref="N34:AO34">M34+N33</f>
        <v>0</v>
      </c>
      <c r="O34" s="54">
        <f t="shared" si="17"/>
        <v>0</v>
      </c>
      <c r="P34" s="54">
        <f t="shared" si="17"/>
        <v>0</v>
      </c>
      <c r="Q34" s="54">
        <f t="shared" si="17"/>
        <v>0</v>
      </c>
      <c r="R34" s="54">
        <f t="shared" si="17"/>
        <v>0</v>
      </c>
      <c r="S34" s="54">
        <f t="shared" si="17"/>
        <v>0</v>
      </c>
      <c r="T34" s="54">
        <f t="shared" si="17"/>
        <v>0</v>
      </c>
      <c r="U34" s="54">
        <f t="shared" si="17"/>
        <v>0</v>
      </c>
      <c r="V34" s="54">
        <f t="shared" si="17"/>
        <v>0</v>
      </c>
      <c r="W34" s="54">
        <f t="shared" si="17"/>
        <v>0</v>
      </c>
      <c r="X34" s="54">
        <f t="shared" si="17"/>
        <v>0</v>
      </c>
      <c r="Y34" s="54">
        <f t="shared" si="17"/>
        <v>0</v>
      </c>
      <c r="Z34" s="54">
        <f t="shared" si="17"/>
        <v>0</v>
      </c>
      <c r="AA34" s="54">
        <f t="shared" si="17"/>
        <v>0</v>
      </c>
      <c r="AB34" s="54">
        <f t="shared" si="17"/>
        <v>0</v>
      </c>
      <c r="AC34" s="54">
        <f t="shared" si="17"/>
        <v>0</v>
      </c>
      <c r="AD34" s="54">
        <f t="shared" si="17"/>
        <v>0</v>
      </c>
      <c r="AE34" s="54">
        <f t="shared" si="17"/>
        <v>0</v>
      </c>
      <c r="AF34" s="54">
        <f t="shared" si="17"/>
        <v>0</v>
      </c>
      <c r="AG34" s="54">
        <f t="shared" si="17"/>
        <v>0</v>
      </c>
      <c r="AH34" s="54">
        <f t="shared" si="17"/>
        <v>0</v>
      </c>
      <c r="AI34" s="54">
        <f t="shared" si="17"/>
        <v>0</v>
      </c>
      <c r="AJ34" s="54">
        <f t="shared" si="17"/>
        <v>0</v>
      </c>
      <c r="AK34" s="54">
        <f t="shared" si="17"/>
        <v>0</v>
      </c>
      <c r="AL34" s="54">
        <f t="shared" si="17"/>
        <v>0</v>
      </c>
      <c r="AM34" s="54">
        <f t="shared" si="17"/>
        <v>0</v>
      </c>
      <c r="AN34" s="54">
        <f t="shared" si="17"/>
        <v>0</v>
      </c>
      <c r="AO34" s="54">
        <f t="shared" si="17"/>
        <v>0</v>
      </c>
    </row>
    <row r="35" ht="13.5">
      <c r="A35" s="36"/>
    </row>
  </sheetData>
  <mergeCells count="59">
    <mergeCell ref="AM10:AM11"/>
    <mergeCell ref="AN10:AN11"/>
    <mergeCell ref="AO10:AO11"/>
    <mergeCell ref="AI10:AI11"/>
    <mergeCell ref="AJ10:AJ11"/>
    <mergeCell ref="AK10:AK11"/>
    <mergeCell ref="AL10:AL11"/>
    <mergeCell ref="AE10:AE11"/>
    <mergeCell ref="AF10:AF11"/>
    <mergeCell ref="AG10:AG11"/>
    <mergeCell ref="AH10:AH11"/>
    <mergeCell ref="AA10:AA11"/>
    <mergeCell ref="AB10:AB11"/>
    <mergeCell ref="AC10:AC11"/>
    <mergeCell ref="AD10:AD11"/>
    <mergeCell ref="W10:W11"/>
    <mergeCell ref="X10:X11"/>
    <mergeCell ref="Y10:Y11"/>
    <mergeCell ref="Z10:Z11"/>
    <mergeCell ref="S10:S11"/>
    <mergeCell ref="T10:T11"/>
    <mergeCell ref="U10:U11"/>
    <mergeCell ref="V10:V11"/>
    <mergeCell ref="A34:D34"/>
    <mergeCell ref="C19:C21"/>
    <mergeCell ref="C27:C29"/>
    <mergeCell ref="A33:D33"/>
    <mergeCell ref="A32:D32"/>
    <mergeCell ref="C30:D30"/>
    <mergeCell ref="C31:D31"/>
    <mergeCell ref="C22:C26"/>
    <mergeCell ref="K10:K11"/>
    <mergeCell ref="L10:L11"/>
    <mergeCell ref="M10:M11"/>
    <mergeCell ref="F10:F11"/>
    <mergeCell ref="G10:G11"/>
    <mergeCell ref="H10:H11"/>
    <mergeCell ref="I10:I11"/>
    <mergeCell ref="C18:D18"/>
    <mergeCell ref="C17:D17"/>
    <mergeCell ref="C15:D15"/>
    <mergeCell ref="A16:D16"/>
    <mergeCell ref="R10:R11"/>
    <mergeCell ref="C12:D12"/>
    <mergeCell ref="C13:D13"/>
    <mergeCell ref="C14:D14"/>
    <mergeCell ref="A10:D11"/>
    <mergeCell ref="Q10:Q11"/>
    <mergeCell ref="N10:N11"/>
    <mergeCell ref="O10:O11"/>
    <mergeCell ref="P10:P11"/>
    <mergeCell ref="J10:J11"/>
    <mergeCell ref="A5:C9"/>
    <mergeCell ref="A4:E4"/>
    <mergeCell ref="D5:E5"/>
    <mergeCell ref="D6:E6"/>
    <mergeCell ref="D7:E7"/>
    <mergeCell ref="D8:E8"/>
    <mergeCell ref="D9:E9"/>
  </mergeCells>
  <conditionalFormatting sqref="H4:AO4">
    <cfRule type="cellIs" priority="1" dxfId="0" operator="equal" stopIfTrue="1">
      <formula>1</formula>
    </cfRule>
  </conditionalFormatting>
  <conditionalFormatting sqref="G5:AO5">
    <cfRule type="cellIs" priority="2" dxfId="0" operator="greaterThan" stopIfTrue="1">
      <formula>$I$2</formula>
    </cfRule>
  </conditionalFormatting>
  <conditionalFormatting sqref="G12:AO12 G14:AO14 G17:AO17 G30:AO30">
    <cfRule type="cellIs" priority="3" dxfId="0" operator="equal" stopIfTrue="1">
      <formula>0</formula>
    </cfRule>
  </conditionalFormatting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perSize="12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6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3.625" style="0" customWidth="1"/>
    <col min="3" max="3" width="17.375" style="0" customWidth="1"/>
    <col min="4" max="4" width="12.25390625" style="0" customWidth="1"/>
    <col min="5" max="5" width="10.00390625" style="0" customWidth="1"/>
    <col min="6" max="37" width="6.625" style="0" customWidth="1"/>
    <col min="38" max="16384" width="8.75390625" style="0" customWidth="1"/>
  </cols>
  <sheetData>
    <row r="1" spans="2:8" ht="21">
      <c r="B1" s="79" t="s">
        <v>5</v>
      </c>
      <c r="H1" t="s">
        <v>72</v>
      </c>
    </row>
    <row r="3" ht="13.5">
      <c r="B3" t="s">
        <v>86</v>
      </c>
    </row>
    <row r="4" spans="1:37" ht="13.5">
      <c r="A4" s="119" t="s">
        <v>87</v>
      </c>
      <c r="B4" s="109"/>
      <c r="C4" s="109"/>
      <c r="D4" s="109"/>
      <c r="E4" s="120"/>
      <c r="F4" s="56" t="s">
        <v>78</v>
      </c>
      <c r="G4" s="2"/>
      <c r="H4" s="3">
        <f>IF($G$4="","",G4+1)</f>
      </c>
      <c r="I4" s="3">
        <f aca="true" t="shared" si="0" ref="I4:AK4">IF($G$4="","",H4+1)</f>
      </c>
      <c r="J4" s="3">
        <f t="shared" si="0"/>
      </c>
      <c r="K4" s="3">
        <f t="shared" si="0"/>
      </c>
      <c r="L4" s="3">
        <f t="shared" si="0"/>
      </c>
      <c r="M4" s="3">
        <f t="shared" si="0"/>
      </c>
      <c r="N4" s="3">
        <f t="shared" si="0"/>
      </c>
      <c r="O4" s="3">
        <f t="shared" si="0"/>
      </c>
      <c r="P4" s="3">
        <f t="shared" si="0"/>
      </c>
      <c r="Q4" s="3">
        <f t="shared" si="0"/>
      </c>
      <c r="R4" s="3">
        <f t="shared" si="0"/>
      </c>
      <c r="S4" s="3">
        <f t="shared" si="0"/>
      </c>
      <c r="T4" s="3">
        <f t="shared" si="0"/>
      </c>
      <c r="U4" s="3">
        <f t="shared" si="0"/>
      </c>
      <c r="V4" s="3">
        <f t="shared" si="0"/>
      </c>
      <c r="W4" s="3">
        <f t="shared" si="0"/>
      </c>
      <c r="X4" s="3">
        <f t="shared" si="0"/>
      </c>
      <c r="Y4" s="3">
        <f t="shared" si="0"/>
      </c>
      <c r="Z4" s="3">
        <f t="shared" si="0"/>
      </c>
      <c r="AA4" s="3">
        <f t="shared" si="0"/>
      </c>
      <c r="AB4" s="3">
        <f t="shared" si="0"/>
      </c>
      <c r="AC4" s="3">
        <f t="shared" si="0"/>
      </c>
      <c r="AD4" s="3">
        <f t="shared" si="0"/>
      </c>
      <c r="AE4" s="3">
        <f t="shared" si="0"/>
      </c>
      <c r="AF4" s="3">
        <f t="shared" si="0"/>
      </c>
      <c r="AG4" s="3">
        <f t="shared" si="0"/>
      </c>
      <c r="AH4" s="3">
        <f t="shared" si="0"/>
      </c>
      <c r="AI4" s="3">
        <f t="shared" si="0"/>
      </c>
      <c r="AJ4" s="3">
        <f t="shared" si="0"/>
      </c>
      <c r="AK4" s="3">
        <f t="shared" si="0"/>
      </c>
    </row>
    <row r="5" spans="1:37" ht="13.5">
      <c r="A5" s="110" t="s">
        <v>3</v>
      </c>
      <c r="B5" s="111"/>
      <c r="C5" s="112"/>
      <c r="D5" s="123" t="s">
        <v>2</v>
      </c>
      <c r="E5" s="123"/>
      <c r="F5" s="2">
        <f>IF('ｷｬｯｼｭﾌﾛｰ表（定年前）'!F5="","",LOOKUP('ｷｬｯｼｭﾌﾛｰ表（定年前）'!$I$2,'ｷｬｯｼｭﾌﾛｰ表（定年前）'!F5:AO5))</f>
        <v>60</v>
      </c>
      <c r="G5" s="74">
        <f>IF(F5="","",F5+1)</f>
        <v>61</v>
      </c>
      <c r="H5" s="74">
        <f aca="true" t="shared" si="1" ref="H5:O5">IF(G5="","",G5+1)</f>
        <v>62</v>
      </c>
      <c r="I5" s="74">
        <f t="shared" si="1"/>
        <v>63</v>
      </c>
      <c r="J5" s="74">
        <f t="shared" si="1"/>
        <v>64</v>
      </c>
      <c r="K5" s="74">
        <f t="shared" si="1"/>
        <v>65</v>
      </c>
      <c r="L5" s="74">
        <f t="shared" si="1"/>
        <v>66</v>
      </c>
      <c r="M5" s="74">
        <f t="shared" si="1"/>
        <v>67</v>
      </c>
      <c r="N5" s="74">
        <f t="shared" si="1"/>
        <v>68</v>
      </c>
      <c r="O5" s="74">
        <f t="shared" si="1"/>
        <v>69</v>
      </c>
      <c r="P5" s="74">
        <f aca="true" t="shared" si="2" ref="P5:AK5">IF(O5="","",O5+1)</f>
        <v>70</v>
      </c>
      <c r="Q5" s="74">
        <f t="shared" si="2"/>
        <v>71</v>
      </c>
      <c r="R5" s="74">
        <f t="shared" si="2"/>
        <v>72</v>
      </c>
      <c r="S5" s="74">
        <f t="shared" si="2"/>
        <v>73</v>
      </c>
      <c r="T5" s="74">
        <f t="shared" si="2"/>
        <v>74</v>
      </c>
      <c r="U5" s="74">
        <f t="shared" si="2"/>
        <v>75</v>
      </c>
      <c r="V5" s="74">
        <f t="shared" si="2"/>
        <v>76</v>
      </c>
      <c r="W5" s="74">
        <f t="shared" si="2"/>
        <v>77</v>
      </c>
      <c r="X5" s="74">
        <f t="shared" si="2"/>
        <v>78</v>
      </c>
      <c r="Y5" s="74">
        <f t="shared" si="2"/>
        <v>79</v>
      </c>
      <c r="Z5" s="74">
        <f t="shared" si="2"/>
        <v>80</v>
      </c>
      <c r="AA5" s="74">
        <f t="shared" si="2"/>
        <v>81</v>
      </c>
      <c r="AB5" s="74">
        <f t="shared" si="2"/>
        <v>82</v>
      </c>
      <c r="AC5" s="74">
        <f t="shared" si="2"/>
        <v>83</v>
      </c>
      <c r="AD5" s="74">
        <f t="shared" si="2"/>
        <v>84</v>
      </c>
      <c r="AE5" s="74">
        <f t="shared" si="2"/>
        <v>85</v>
      </c>
      <c r="AF5" s="74">
        <f t="shared" si="2"/>
        <v>86</v>
      </c>
      <c r="AG5" s="74">
        <f t="shared" si="2"/>
        <v>87</v>
      </c>
      <c r="AH5" s="74">
        <f t="shared" si="2"/>
        <v>88</v>
      </c>
      <c r="AI5" s="74">
        <f t="shared" si="2"/>
        <v>89</v>
      </c>
      <c r="AJ5" s="74">
        <f t="shared" si="2"/>
        <v>90</v>
      </c>
      <c r="AK5" s="74">
        <f t="shared" si="2"/>
        <v>91</v>
      </c>
    </row>
    <row r="6" spans="1:37" ht="13.5">
      <c r="A6" s="113"/>
      <c r="B6" s="114"/>
      <c r="C6" s="115"/>
      <c r="D6" s="123"/>
      <c r="E6" s="123"/>
      <c r="F6" s="2">
        <f>IF('ｷｬｯｼｭﾌﾛｰ表（定年前）'!F6="","",LOOKUP('ｷｬｯｼｭﾌﾛｰ表（定年前）'!$I$2,'ｷｬｯｼｭﾌﾛｰ表（定年前）'!F5:AO6))</f>
      </c>
      <c r="G6" s="74">
        <f>IF(F6="","",F6+1)</f>
      </c>
      <c r="H6" s="74">
        <f aca="true" t="shared" si="3" ref="H6:N6">IF(G6="","",G6+1)</f>
      </c>
      <c r="I6" s="74">
        <f t="shared" si="3"/>
      </c>
      <c r="J6" s="74">
        <f t="shared" si="3"/>
      </c>
      <c r="K6" s="74">
        <f t="shared" si="3"/>
      </c>
      <c r="L6" s="74">
        <f t="shared" si="3"/>
      </c>
      <c r="M6" s="74">
        <f t="shared" si="3"/>
      </c>
      <c r="N6" s="74">
        <f t="shared" si="3"/>
      </c>
      <c r="O6" s="74">
        <f aca="true" t="shared" si="4" ref="O6:AK6">IF(N6="","",N6+1)</f>
      </c>
      <c r="P6" s="74">
        <f t="shared" si="4"/>
      </c>
      <c r="Q6" s="74">
        <f t="shared" si="4"/>
      </c>
      <c r="R6" s="74">
        <f t="shared" si="4"/>
      </c>
      <c r="S6" s="74">
        <f t="shared" si="4"/>
      </c>
      <c r="T6" s="74">
        <f t="shared" si="4"/>
      </c>
      <c r="U6" s="74">
        <f t="shared" si="4"/>
      </c>
      <c r="V6" s="74">
        <f t="shared" si="4"/>
      </c>
      <c r="W6" s="74">
        <f t="shared" si="4"/>
      </c>
      <c r="X6" s="74">
        <f t="shared" si="4"/>
      </c>
      <c r="Y6" s="74">
        <f t="shared" si="4"/>
      </c>
      <c r="Z6" s="74">
        <f t="shared" si="4"/>
      </c>
      <c r="AA6" s="74">
        <f t="shared" si="4"/>
      </c>
      <c r="AB6" s="74">
        <f t="shared" si="4"/>
      </c>
      <c r="AC6" s="74">
        <f t="shared" si="4"/>
      </c>
      <c r="AD6" s="74">
        <f t="shared" si="4"/>
      </c>
      <c r="AE6" s="74">
        <f t="shared" si="4"/>
      </c>
      <c r="AF6" s="74">
        <f t="shared" si="4"/>
      </c>
      <c r="AG6" s="74">
        <f t="shared" si="4"/>
      </c>
      <c r="AH6" s="74">
        <f t="shared" si="4"/>
      </c>
      <c r="AI6" s="74">
        <f t="shared" si="4"/>
      </c>
      <c r="AJ6" s="74">
        <f t="shared" si="4"/>
      </c>
      <c r="AK6" s="74">
        <f t="shared" si="4"/>
      </c>
    </row>
    <row r="7" spans="1:37" ht="13.5">
      <c r="A7" s="113"/>
      <c r="B7" s="114"/>
      <c r="C7" s="115"/>
      <c r="D7" s="123"/>
      <c r="E7" s="123"/>
      <c r="F7" s="2">
        <f>IF('ｷｬｯｼｭﾌﾛｰ表（定年前）'!F6="","",LOOKUP('ｷｬｯｼｭﾌﾛｰ表（定年前）'!$I$2,'ｷｬｯｼｭﾌﾛｰ表（定年前）'!F5:AO7))</f>
      </c>
      <c r="G7" s="74">
        <f aca="true" t="shared" si="5" ref="G7:N7">IF(F7="","",F7+1)</f>
      </c>
      <c r="H7" s="74">
        <f t="shared" si="5"/>
      </c>
      <c r="I7" s="74">
        <f t="shared" si="5"/>
      </c>
      <c r="J7" s="74">
        <f t="shared" si="5"/>
      </c>
      <c r="K7" s="74">
        <f t="shared" si="5"/>
      </c>
      <c r="L7" s="74">
        <f t="shared" si="5"/>
      </c>
      <c r="M7" s="74">
        <f t="shared" si="5"/>
      </c>
      <c r="N7" s="74">
        <f t="shared" si="5"/>
      </c>
      <c r="O7" s="74">
        <f aca="true" t="shared" si="6" ref="O7:AK7">IF(N7="","",N7+1)</f>
      </c>
      <c r="P7" s="74">
        <f t="shared" si="6"/>
      </c>
      <c r="Q7" s="74">
        <f t="shared" si="6"/>
      </c>
      <c r="R7" s="74">
        <f t="shared" si="6"/>
      </c>
      <c r="S7" s="74">
        <f t="shared" si="6"/>
      </c>
      <c r="T7" s="74">
        <f t="shared" si="6"/>
      </c>
      <c r="U7" s="74">
        <f t="shared" si="6"/>
      </c>
      <c r="V7" s="74">
        <f t="shared" si="6"/>
      </c>
      <c r="W7" s="74">
        <f t="shared" si="6"/>
      </c>
      <c r="X7" s="74">
        <f t="shared" si="6"/>
      </c>
      <c r="Y7" s="74">
        <f t="shared" si="6"/>
      </c>
      <c r="Z7" s="74">
        <f t="shared" si="6"/>
      </c>
      <c r="AA7" s="74">
        <f t="shared" si="6"/>
      </c>
      <c r="AB7" s="74">
        <f t="shared" si="6"/>
      </c>
      <c r="AC7" s="74">
        <f t="shared" si="6"/>
      </c>
      <c r="AD7" s="74">
        <f t="shared" si="6"/>
      </c>
      <c r="AE7" s="74">
        <f t="shared" si="6"/>
      </c>
      <c r="AF7" s="74">
        <f t="shared" si="6"/>
      </c>
      <c r="AG7" s="74">
        <f t="shared" si="6"/>
      </c>
      <c r="AH7" s="74">
        <f t="shared" si="6"/>
      </c>
      <c r="AI7" s="74">
        <f t="shared" si="6"/>
      </c>
      <c r="AJ7" s="74">
        <f t="shared" si="6"/>
      </c>
      <c r="AK7" s="74">
        <f t="shared" si="6"/>
      </c>
    </row>
    <row r="8" spans="1:37" ht="13.5">
      <c r="A8" s="113"/>
      <c r="B8" s="114"/>
      <c r="C8" s="115"/>
      <c r="D8" s="123"/>
      <c r="E8" s="123"/>
      <c r="F8" s="2">
        <f>IF('ｷｬｯｼｭﾌﾛｰ表（定年前）'!F6="","",LOOKUP('ｷｬｯｼｭﾌﾛｰ表（定年前）'!$I$2,'ｷｬｯｼｭﾌﾛｰ表（定年前）'!F5:AO8))</f>
      </c>
      <c r="G8" s="74">
        <f aca="true" t="shared" si="7" ref="G8:N8">IF(F8="","",F8+1)</f>
      </c>
      <c r="H8" s="74">
        <f t="shared" si="7"/>
      </c>
      <c r="I8" s="74">
        <f t="shared" si="7"/>
      </c>
      <c r="J8" s="74">
        <f t="shared" si="7"/>
      </c>
      <c r="K8" s="74">
        <f t="shared" si="7"/>
      </c>
      <c r="L8" s="74">
        <f t="shared" si="7"/>
      </c>
      <c r="M8" s="74">
        <f t="shared" si="7"/>
      </c>
      <c r="N8" s="74">
        <f t="shared" si="7"/>
      </c>
      <c r="O8" s="74">
        <f aca="true" t="shared" si="8" ref="O8:AK8">IF(N8="","",N8+1)</f>
      </c>
      <c r="P8" s="74">
        <f t="shared" si="8"/>
      </c>
      <c r="Q8" s="74">
        <f t="shared" si="8"/>
      </c>
      <c r="R8" s="74">
        <f t="shared" si="8"/>
      </c>
      <c r="S8" s="74">
        <f t="shared" si="8"/>
      </c>
      <c r="T8" s="74">
        <f t="shared" si="8"/>
      </c>
      <c r="U8" s="74">
        <f t="shared" si="8"/>
      </c>
      <c r="V8" s="74">
        <f t="shared" si="8"/>
      </c>
      <c r="W8" s="74">
        <f t="shared" si="8"/>
      </c>
      <c r="X8" s="74">
        <f t="shared" si="8"/>
      </c>
      <c r="Y8" s="74">
        <f t="shared" si="8"/>
      </c>
      <c r="Z8" s="74">
        <f t="shared" si="8"/>
      </c>
      <c r="AA8" s="74">
        <f t="shared" si="8"/>
      </c>
      <c r="AB8" s="74">
        <f t="shared" si="8"/>
      </c>
      <c r="AC8" s="74">
        <f t="shared" si="8"/>
      </c>
      <c r="AD8" s="74">
        <f t="shared" si="8"/>
      </c>
      <c r="AE8" s="74">
        <f t="shared" si="8"/>
      </c>
      <c r="AF8" s="74">
        <f t="shared" si="8"/>
      </c>
      <c r="AG8" s="74">
        <f t="shared" si="8"/>
      </c>
      <c r="AH8" s="74">
        <f t="shared" si="8"/>
      </c>
      <c r="AI8" s="74">
        <f t="shared" si="8"/>
      </c>
      <c r="AJ8" s="74">
        <f t="shared" si="8"/>
      </c>
      <c r="AK8" s="74">
        <f t="shared" si="8"/>
      </c>
    </row>
    <row r="9" spans="1:37" ht="13.5">
      <c r="A9" s="116"/>
      <c r="B9" s="117"/>
      <c r="C9" s="118"/>
      <c r="D9" s="124"/>
      <c r="E9" s="123"/>
      <c r="F9" s="2">
        <f>IF('ｷｬｯｼｭﾌﾛｰ表（定年前）'!F6="","",LOOKUP('ｷｬｯｼｭﾌﾛｰ表（定年前）'!$I$2,'ｷｬｯｼｭﾌﾛｰ表（定年前）'!F5:AO9))</f>
      </c>
      <c r="G9" s="74">
        <f aca="true" t="shared" si="9" ref="G9:N9">IF(F9="","",F9+1)</f>
      </c>
      <c r="H9" s="74">
        <f t="shared" si="9"/>
      </c>
      <c r="I9" s="74">
        <f t="shared" si="9"/>
      </c>
      <c r="J9" s="74">
        <f t="shared" si="9"/>
      </c>
      <c r="K9" s="74">
        <f t="shared" si="9"/>
      </c>
      <c r="L9" s="74">
        <f t="shared" si="9"/>
      </c>
      <c r="M9" s="74">
        <f t="shared" si="9"/>
      </c>
      <c r="N9" s="74">
        <f t="shared" si="9"/>
      </c>
      <c r="O9" s="74">
        <f aca="true" t="shared" si="10" ref="O9:AK9">IF(N9="","",N9+1)</f>
      </c>
      <c r="P9" s="74">
        <f t="shared" si="10"/>
      </c>
      <c r="Q9" s="74">
        <f t="shared" si="10"/>
      </c>
      <c r="R9" s="74">
        <f t="shared" si="10"/>
      </c>
      <c r="S9" s="74">
        <f t="shared" si="10"/>
      </c>
      <c r="T9" s="74">
        <f t="shared" si="10"/>
      </c>
      <c r="U9" s="74">
        <f t="shared" si="10"/>
      </c>
      <c r="V9" s="74">
        <f t="shared" si="10"/>
      </c>
      <c r="W9" s="74">
        <f t="shared" si="10"/>
      </c>
      <c r="X9" s="74">
        <f t="shared" si="10"/>
      </c>
      <c r="Y9" s="74">
        <f t="shared" si="10"/>
      </c>
      <c r="Z9" s="74">
        <f t="shared" si="10"/>
      </c>
      <c r="AA9" s="74">
        <f t="shared" si="10"/>
      </c>
      <c r="AB9" s="74">
        <f t="shared" si="10"/>
      </c>
      <c r="AC9" s="74">
        <f t="shared" si="10"/>
      </c>
      <c r="AD9" s="74">
        <f t="shared" si="10"/>
      </c>
      <c r="AE9" s="74">
        <f t="shared" si="10"/>
      </c>
      <c r="AF9" s="74">
        <f t="shared" si="10"/>
      </c>
      <c r="AG9" s="74">
        <f t="shared" si="10"/>
      </c>
      <c r="AH9" s="74">
        <f t="shared" si="10"/>
      </c>
      <c r="AI9" s="74">
        <f t="shared" si="10"/>
      </c>
      <c r="AJ9" s="74">
        <f t="shared" si="10"/>
      </c>
      <c r="AK9" s="74">
        <f t="shared" si="10"/>
      </c>
    </row>
    <row r="10" spans="1:37" ht="57.75" customHeight="1">
      <c r="A10" s="110" t="s">
        <v>98</v>
      </c>
      <c r="B10" s="111"/>
      <c r="C10" s="111"/>
      <c r="D10" s="111"/>
      <c r="E10" s="1"/>
      <c r="F10" s="57" t="s">
        <v>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5" customHeight="1">
      <c r="A11" s="116"/>
      <c r="B11" s="117"/>
      <c r="C11" s="117"/>
      <c r="D11" s="118"/>
      <c r="E11" s="1" t="s">
        <v>116</v>
      </c>
      <c r="F11" s="1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" customHeight="1">
      <c r="A12" s="70"/>
      <c r="B12" s="71"/>
      <c r="C12" s="141" t="s">
        <v>55</v>
      </c>
      <c r="D12" s="142"/>
      <c r="E12" s="75" t="s">
        <v>117</v>
      </c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" customHeight="1">
      <c r="A13" s="72"/>
      <c r="B13" s="73"/>
      <c r="C13" s="120" t="s">
        <v>0</v>
      </c>
      <c r="D13" s="127"/>
      <c r="E13" s="75" t="s">
        <v>117</v>
      </c>
      <c r="F13" s="5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ht="15" customHeight="1">
      <c r="A14" s="72"/>
      <c r="B14" s="73"/>
      <c r="C14" s="120" t="s">
        <v>76</v>
      </c>
      <c r="D14" s="127"/>
      <c r="E14" s="75" t="s">
        <v>117</v>
      </c>
      <c r="F14" s="5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15" customHeight="1">
      <c r="A15" s="72"/>
      <c r="B15" s="73"/>
      <c r="C15" s="109" t="s">
        <v>77</v>
      </c>
      <c r="D15" s="120"/>
      <c r="E15" s="75" t="s">
        <v>117</v>
      </c>
      <c r="F15" s="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5" customHeight="1">
      <c r="A16" s="72"/>
      <c r="B16" s="73"/>
      <c r="C16" s="120" t="s">
        <v>96</v>
      </c>
      <c r="D16" s="127"/>
      <c r="E16" s="5"/>
      <c r="F16" s="5"/>
      <c r="G16" s="53">
        <f>IF($E16="",F16,F16*(100+$E16)/100)</f>
        <v>0</v>
      </c>
      <c r="H16" s="53">
        <f aca="true" t="shared" si="11" ref="H16:AK16">IF($E16="",G16,G16*(100+$E16)/100)</f>
        <v>0</v>
      </c>
      <c r="I16" s="53">
        <f t="shared" si="11"/>
        <v>0</v>
      </c>
      <c r="J16" s="53">
        <f t="shared" si="11"/>
        <v>0</v>
      </c>
      <c r="K16" s="53">
        <f t="shared" si="11"/>
        <v>0</v>
      </c>
      <c r="L16" s="53">
        <f t="shared" si="11"/>
        <v>0</v>
      </c>
      <c r="M16" s="53">
        <f t="shared" si="11"/>
        <v>0</v>
      </c>
      <c r="N16" s="53">
        <f t="shared" si="11"/>
        <v>0</v>
      </c>
      <c r="O16" s="53">
        <f t="shared" si="11"/>
        <v>0</v>
      </c>
      <c r="P16" s="53">
        <f t="shared" si="11"/>
        <v>0</v>
      </c>
      <c r="Q16" s="53">
        <f t="shared" si="11"/>
        <v>0</v>
      </c>
      <c r="R16" s="53">
        <f t="shared" si="11"/>
        <v>0</v>
      </c>
      <c r="S16" s="53">
        <f t="shared" si="11"/>
        <v>0</v>
      </c>
      <c r="T16" s="53">
        <f t="shared" si="11"/>
        <v>0</v>
      </c>
      <c r="U16" s="53">
        <f t="shared" si="11"/>
        <v>0</v>
      </c>
      <c r="V16" s="53">
        <f t="shared" si="11"/>
        <v>0</v>
      </c>
      <c r="W16" s="53">
        <f t="shared" si="11"/>
        <v>0</v>
      </c>
      <c r="X16" s="53">
        <f t="shared" si="11"/>
        <v>0</v>
      </c>
      <c r="Y16" s="53">
        <f t="shared" si="11"/>
        <v>0</v>
      </c>
      <c r="Z16" s="53">
        <f t="shared" si="11"/>
        <v>0</v>
      </c>
      <c r="AA16" s="53">
        <f t="shared" si="11"/>
        <v>0</v>
      </c>
      <c r="AB16" s="53">
        <f t="shared" si="11"/>
        <v>0</v>
      </c>
      <c r="AC16" s="53">
        <f t="shared" si="11"/>
        <v>0</v>
      </c>
      <c r="AD16" s="53">
        <f t="shared" si="11"/>
        <v>0</v>
      </c>
      <c r="AE16" s="53">
        <f t="shared" si="11"/>
        <v>0</v>
      </c>
      <c r="AF16" s="53">
        <f t="shared" si="11"/>
        <v>0</v>
      </c>
      <c r="AG16" s="53">
        <f t="shared" si="11"/>
        <v>0</v>
      </c>
      <c r="AH16" s="53">
        <f t="shared" si="11"/>
        <v>0</v>
      </c>
      <c r="AI16" s="53">
        <f t="shared" si="11"/>
        <v>0</v>
      </c>
      <c r="AJ16" s="53">
        <f t="shared" si="11"/>
        <v>0</v>
      </c>
      <c r="AK16" s="53">
        <f t="shared" si="11"/>
        <v>0</v>
      </c>
    </row>
    <row r="17" spans="1:37" ht="15" customHeight="1">
      <c r="A17" s="72"/>
      <c r="B17" s="73"/>
      <c r="C17" s="120" t="s">
        <v>97</v>
      </c>
      <c r="D17" s="127"/>
      <c r="E17" s="75" t="s">
        <v>117</v>
      </c>
      <c r="F17" s="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ht="24" customHeight="1">
      <c r="A18" s="128" t="s">
        <v>99</v>
      </c>
      <c r="B18" s="129"/>
      <c r="C18" s="129"/>
      <c r="D18" s="130"/>
      <c r="E18" s="6" t="s">
        <v>117</v>
      </c>
      <c r="F18" s="6"/>
      <c r="G18" s="48">
        <f aca="true" t="shared" si="12" ref="G18:AA18">SUM(G13:G17)</f>
        <v>0</v>
      </c>
      <c r="H18" s="48">
        <f t="shared" si="12"/>
        <v>0</v>
      </c>
      <c r="I18" s="48">
        <f t="shared" si="12"/>
        <v>0</v>
      </c>
      <c r="J18" s="48">
        <f t="shared" si="12"/>
        <v>0</v>
      </c>
      <c r="K18" s="48">
        <f t="shared" si="12"/>
        <v>0</v>
      </c>
      <c r="L18" s="48">
        <f t="shared" si="12"/>
        <v>0</v>
      </c>
      <c r="M18" s="48">
        <f t="shared" si="12"/>
        <v>0</v>
      </c>
      <c r="N18" s="48">
        <f t="shared" si="12"/>
        <v>0</v>
      </c>
      <c r="O18" s="48">
        <f t="shared" si="12"/>
        <v>0</v>
      </c>
      <c r="P18" s="48">
        <f t="shared" si="12"/>
        <v>0</v>
      </c>
      <c r="Q18" s="48">
        <f t="shared" si="12"/>
        <v>0</v>
      </c>
      <c r="R18" s="48">
        <f t="shared" si="12"/>
        <v>0</v>
      </c>
      <c r="S18" s="48">
        <f t="shared" si="12"/>
        <v>0</v>
      </c>
      <c r="T18" s="48">
        <f t="shared" si="12"/>
        <v>0</v>
      </c>
      <c r="U18" s="48">
        <f t="shared" si="12"/>
        <v>0</v>
      </c>
      <c r="V18" s="48">
        <f t="shared" si="12"/>
        <v>0</v>
      </c>
      <c r="W18" s="48">
        <f t="shared" si="12"/>
        <v>0</v>
      </c>
      <c r="X18" s="48">
        <f t="shared" si="12"/>
        <v>0</v>
      </c>
      <c r="Y18" s="48">
        <f t="shared" si="12"/>
        <v>0</v>
      </c>
      <c r="Z18" s="48">
        <f t="shared" si="12"/>
        <v>0</v>
      </c>
      <c r="AA18" s="48">
        <f t="shared" si="12"/>
        <v>0</v>
      </c>
      <c r="AB18" s="48">
        <f aca="true" t="shared" si="13" ref="AB18:AK18">SUM(AB13:AB17)</f>
        <v>0</v>
      </c>
      <c r="AC18" s="48">
        <f t="shared" si="13"/>
        <v>0</v>
      </c>
      <c r="AD18" s="48">
        <f t="shared" si="13"/>
        <v>0</v>
      </c>
      <c r="AE18" s="48">
        <f t="shared" si="13"/>
        <v>0</v>
      </c>
      <c r="AF18" s="48">
        <f t="shared" si="13"/>
        <v>0</v>
      </c>
      <c r="AG18" s="48">
        <f t="shared" si="13"/>
        <v>0</v>
      </c>
      <c r="AH18" s="48">
        <f t="shared" si="13"/>
        <v>0</v>
      </c>
      <c r="AI18" s="48">
        <f t="shared" si="13"/>
        <v>0</v>
      </c>
      <c r="AJ18" s="48">
        <f t="shared" si="13"/>
        <v>0</v>
      </c>
      <c r="AK18" s="48">
        <f t="shared" si="13"/>
        <v>0</v>
      </c>
    </row>
    <row r="19" spans="1:37" ht="15" customHeight="1">
      <c r="A19" s="62"/>
      <c r="B19" s="63"/>
      <c r="C19" s="120" t="s">
        <v>100</v>
      </c>
      <c r="D19" s="127"/>
      <c r="E19" s="5"/>
      <c r="F19" s="5"/>
      <c r="G19" s="53">
        <f>IF($E19="",F19,F19*(100+$E19)/100)</f>
        <v>0</v>
      </c>
      <c r="H19" s="53">
        <f>IF($E19="",G19,G19*(100+$E19)/100)</f>
        <v>0</v>
      </c>
      <c r="I19" s="53">
        <f aca="true" t="shared" si="14" ref="I19:AK19">IF($E19="",H19,H19*(100+$E19)/100)</f>
        <v>0</v>
      </c>
      <c r="J19" s="53">
        <f t="shared" si="14"/>
        <v>0</v>
      </c>
      <c r="K19" s="53">
        <f t="shared" si="14"/>
        <v>0</v>
      </c>
      <c r="L19" s="53">
        <f t="shared" si="14"/>
        <v>0</v>
      </c>
      <c r="M19" s="53">
        <f t="shared" si="14"/>
        <v>0</v>
      </c>
      <c r="N19" s="53">
        <f t="shared" si="14"/>
        <v>0</v>
      </c>
      <c r="O19" s="53">
        <f t="shared" si="14"/>
        <v>0</v>
      </c>
      <c r="P19" s="53">
        <f t="shared" si="14"/>
        <v>0</v>
      </c>
      <c r="Q19" s="53">
        <f t="shared" si="14"/>
        <v>0</v>
      </c>
      <c r="R19" s="53">
        <f t="shared" si="14"/>
        <v>0</v>
      </c>
      <c r="S19" s="53">
        <f t="shared" si="14"/>
        <v>0</v>
      </c>
      <c r="T19" s="53">
        <f t="shared" si="14"/>
        <v>0</v>
      </c>
      <c r="U19" s="53">
        <f t="shared" si="14"/>
        <v>0</v>
      </c>
      <c r="V19" s="53">
        <f t="shared" si="14"/>
        <v>0</v>
      </c>
      <c r="W19" s="53">
        <f t="shared" si="14"/>
        <v>0</v>
      </c>
      <c r="X19" s="53">
        <f t="shared" si="14"/>
        <v>0</v>
      </c>
      <c r="Y19" s="53">
        <f t="shared" si="14"/>
        <v>0</v>
      </c>
      <c r="Z19" s="53">
        <f t="shared" si="14"/>
        <v>0</v>
      </c>
      <c r="AA19" s="53">
        <f t="shared" si="14"/>
        <v>0</v>
      </c>
      <c r="AB19" s="53">
        <f t="shared" si="14"/>
        <v>0</v>
      </c>
      <c r="AC19" s="53">
        <f t="shared" si="14"/>
        <v>0</v>
      </c>
      <c r="AD19" s="53">
        <f t="shared" si="14"/>
        <v>0</v>
      </c>
      <c r="AE19" s="53">
        <f t="shared" si="14"/>
        <v>0</v>
      </c>
      <c r="AF19" s="53">
        <f t="shared" si="14"/>
        <v>0</v>
      </c>
      <c r="AG19" s="53">
        <f t="shared" si="14"/>
        <v>0</v>
      </c>
      <c r="AH19" s="53">
        <f t="shared" si="14"/>
        <v>0</v>
      </c>
      <c r="AI19" s="53">
        <f t="shared" si="14"/>
        <v>0</v>
      </c>
      <c r="AJ19" s="53">
        <f t="shared" si="14"/>
        <v>0</v>
      </c>
      <c r="AK19" s="53">
        <f t="shared" si="14"/>
        <v>0</v>
      </c>
    </row>
    <row r="20" spans="1:37" ht="15" customHeight="1">
      <c r="A20" s="64"/>
      <c r="B20" s="65"/>
      <c r="C20" s="120" t="s">
        <v>71</v>
      </c>
      <c r="D20" s="127"/>
      <c r="E20" s="75" t="s">
        <v>117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15" customHeight="1">
      <c r="A21" s="64"/>
      <c r="B21" s="65"/>
      <c r="C21" s="112" t="s">
        <v>102</v>
      </c>
      <c r="D21" s="2"/>
      <c r="E21" s="75" t="s">
        <v>117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15" customHeight="1">
      <c r="A22" s="64"/>
      <c r="B22" s="65"/>
      <c r="C22" s="115"/>
      <c r="D22" s="2"/>
      <c r="E22" s="75" t="s">
        <v>117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15" customHeight="1">
      <c r="A23" s="64"/>
      <c r="B23" s="65"/>
      <c r="C23" s="118"/>
      <c r="D23" s="2"/>
      <c r="E23" s="75" t="s">
        <v>117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5" customHeight="1">
      <c r="A24" s="64"/>
      <c r="B24" s="65"/>
      <c r="C24" s="125" t="s">
        <v>103</v>
      </c>
      <c r="D24" s="2" t="s">
        <v>75</v>
      </c>
      <c r="E24" s="75" t="s">
        <v>117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15" customHeight="1">
      <c r="A25" s="64"/>
      <c r="B25" s="65"/>
      <c r="C25" s="134"/>
      <c r="D25" s="2"/>
      <c r="E25" s="75" t="s">
        <v>117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5" customHeight="1">
      <c r="A26" s="64"/>
      <c r="B26" s="65"/>
      <c r="C26" s="134"/>
      <c r="D26" s="2"/>
      <c r="E26" s="75" t="s">
        <v>117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5" customHeight="1">
      <c r="A27" s="64"/>
      <c r="B27" s="65"/>
      <c r="C27" s="134"/>
      <c r="D27" s="2"/>
      <c r="E27" s="75" t="s">
        <v>117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5" customHeight="1">
      <c r="A28" s="64"/>
      <c r="B28" s="65"/>
      <c r="C28" s="126"/>
      <c r="D28" s="2"/>
      <c r="E28" s="75" t="s">
        <v>117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5" customHeight="1">
      <c r="A29" s="64"/>
      <c r="B29" s="65"/>
      <c r="C29" s="112" t="s">
        <v>104</v>
      </c>
      <c r="D29" s="2"/>
      <c r="E29" s="75" t="s">
        <v>117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15" customHeight="1">
      <c r="A30" s="64"/>
      <c r="B30" s="65"/>
      <c r="C30" s="115"/>
      <c r="D30" s="2"/>
      <c r="E30" s="75" t="s">
        <v>117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15" customHeight="1">
      <c r="A31" s="64"/>
      <c r="B31" s="65"/>
      <c r="C31" s="118"/>
      <c r="D31" s="2"/>
      <c r="E31" s="75" t="s">
        <v>117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15" customHeight="1">
      <c r="A32" s="64"/>
      <c r="B32" s="65"/>
      <c r="C32" s="109" t="s">
        <v>106</v>
      </c>
      <c r="D32" s="120"/>
      <c r="E32" s="75" t="s">
        <v>117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15" customHeight="1">
      <c r="A33" s="64"/>
      <c r="B33" s="65"/>
      <c r="C33" s="143" t="s">
        <v>107</v>
      </c>
      <c r="D33" s="144"/>
      <c r="E33" s="75" t="s">
        <v>117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24" customHeight="1">
      <c r="A34" s="138" t="s">
        <v>108</v>
      </c>
      <c r="B34" s="139"/>
      <c r="C34" s="139"/>
      <c r="D34" s="140"/>
      <c r="E34" s="7" t="s">
        <v>117</v>
      </c>
      <c r="F34" s="7"/>
      <c r="G34" s="49">
        <f aca="true" t="shared" si="15" ref="G34:AA34">SUM(G19:G33)</f>
        <v>0</v>
      </c>
      <c r="H34" s="49">
        <f t="shared" si="15"/>
        <v>0</v>
      </c>
      <c r="I34" s="49">
        <f t="shared" si="15"/>
        <v>0</v>
      </c>
      <c r="J34" s="49">
        <f t="shared" si="15"/>
        <v>0</v>
      </c>
      <c r="K34" s="49">
        <f t="shared" si="15"/>
        <v>0</v>
      </c>
      <c r="L34" s="49">
        <f t="shared" si="15"/>
        <v>0</v>
      </c>
      <c r="M34" s="49">
        <f t="shared" si="15"/>
        <v>0</v>
      </c>
      <c r="N34" s="49">
        <f t="shared" si="15"/>
        <v>0</v>
      </c>
      <c r="O34" s="49">
        <f t="shared" si="15"/>
        <v>0</v>
      </c>
      <c r="P34" s="49">
        <f t="shared" si="15"/>
        <v>0</v>
      </c>
      <c r="Q34" s="49">
        <f t="shared" si="15"/>
        <v>0</v>
      </c>
      <c r="R34" s="49">
        <f t="shared" si="15"/>
        <v>0</v>
      </c>
      <c r="S34" s="49">
        <f t="shared" si="15"/>
        <v>0</v>
      </c>
      <c r="T34" s="49">
        <f t="shared" si="15"/>
        <v>0</v>
      </c>
      <c r="U34" s="49">
        <f t="shared" si="15"/>
        <v>0</v>
      </c>
      <c r="V34" s="49">
        <f t="shared" si="15"/>
        <v>0</v>
      </c>
      <c r="W34" s="49">
        <f t="shared" si="15"/>
        <v>0</v>
      </c>
      <c r="X34" s="49">
        <f t="shared" si="15"/>
        <v>0</v>
      </c>
      <c r="Y34" s="49">
        <f t="shared" si="15"/>
        <v>0</v>
      </c>
      <c r="Z34" s="49">
        <f t="shared" si="15"/>
        <v>0</v>
      </c>
      <c r="AA34" s="49">
        <f t="shared" si="15"/>
        <v>0</v>
      </c>
      <c r="AB34" s="49">
        <f aca="true" t="shared" si="16" ref="AB34:AK34">SUM(AB19:AB33)</f>
        <v>0</v>
      </c>
      <c r="AC34" s="49">
        <f t="shared" si="16"/>
        <v>0</v>
      </c>
      <c r="AD34" s="49">
        <f t="shared" si="16"/>
        <v>0</v>
      </c>
      <c r="AE34" s="49">
        <f t="shared" si="16"/>
        <v>0</v>
      </c>
      <c r="AF34" s="49">
        <f t="shared" si="16"/>
        <v>0</v>
      </c>
      <c r="AG34" s="49">
        <f t="shared" si="16"/>
        <v>0</v>
      </c>
      <c r="AH34" s="49">
        <f t="shared" si="16"/>
        <v>0</v>
      </c>
      <c r="AI34" s="49">
        <f t="shared" si="16"/>
        <v>0</v>
      </c>
      <c r="AJ34" s="49">
        <f t="shared" si="16"/>
        <v>0</v>
      </c>
      <c r="AK34" s="49">
        <f t="shared" si="16"/>
        <v>0</v>
      </c>
    </row>
    <row r="35" spans="1:37" ht="22.5" customHeight="1">
      <c r="A35" s="135" t="s">
        <v>109</v>
      </c>
      <c r="B35" s="136"/>
      <c r="C35" s="136"/>
      <c r="D35" s="137"/>
      <c r="E35" s="8" t="s">
        <v>117</v>
      </c>
      <c r="F35" s="8"/>
      <c r="G35" s="50">
        <f aca="true" t="shared" si="17" ref="G35:AA35">G18-G34</f>
        <v>0</v>
      </c>
      <c r="H35" s="50">
        <f t="shared" si="17"/>
        <v>0</v>
      </c>
      <c r="I35" s="50">
        <f t="shared" si="17"/>
        <v>0</v>
      </c>
      <c r="J35" s="50">
        <f t="shared" si="17"/>
        <v>0</v>
      </c>
      <c r="K35" s="50">
        <f t="shared" si="17"/>
        <v>0</v>
      </c>
      <c r="L35" s="50">
        <f t="shared" si="17"/>
        <v>0</v>
      </c>
      <c r="M35" s="50">
        <f t="shared" si="17"/>
        <v>0</v>
      </c>
      <c r="N35" s="50">
        <f t="shared" si="17"/>
        <v>0</v>
      </c>
      <c r="O35" s="50">
        <f t="shared" si="17"/>
        <v>0</v>
      </c>
      <c r="P35" s="50">
        <f t="shared" si="17"/>
        <v>0</v>
      </c>
      <c r="Q35" s="50">
        <f t="shared" si="17"/>
        <v>0</v>
      </c>
      <c r="R35" s="50">
        <f t="shared" si="17"/>
        <v>0</v>
      </c>
      <c r="S35" s="50">
        <f t="shared" si="17"/>
        <v>0</v>
      </c>
      <c r="T35" s="50">
        <f t="shared" si="17"/>
        <v>0</v>
      </c>
      <c r="U35" s="50">
        <f t="shared" si="17"/>
        <v>0</v>
      </c>
      <c r="V35" s="50">
        <f t="shared" si="17"/>
        <v>0</v>
      </c>
      <c r="W35" s="50">
        <f t="shared" si="17"/>
        <v>0</v>
      </c>
      <c r="X35" s="50">
        <f t="shared" si="17"/>
        <v>0</v>
      </c>
      <c r="Y35" s="50">
        <f t="shared" si="17"/>
        <v>0</v>
      </c>
      <c r="Z35" s="50">
        <f t="shared" si="17"/>
        <v>0</v>
      </c>
      <c r="AA35" s="50">
        <f t="shared" si="17"/>
        <v>0</v>
      </c>
      <c r="AB35" s="50">
        <f aca="true" t="shared" si="18" ref="AB35:AK35">AB18-AB34</f>
        <v>0</v>
      </c>
      <c r="AC35" s="50">
        <f t="shared" si="18"/>
        <v>0</v>
      </c>
      <c r="AD35" s="50">
        <f t="shared" si="18"/>
        <v>0</v>
      </c>
      <c r="AE35" s="50">
        <f t="shared" si="18"/>
        <v>0</v>
      </c>
      <c r="AF35" s="50">
        <f t="shared" si="18"/>
        <v>0</v>
      </c>
      <c r="AG35" s="50">
        <f t="shared" si="18"/>
        <v>0</v>
      </c>
      <c r="AH35" s="50">
        <f t="shared" si="18"/>
        <v>0</v>
      </c>
      <c r="AI35" s="50">
        <f t="shared" si="18"/>
        <v>0</v>
      </c>
      <c r="AJ35" s="50">
        <f t="shared" si="18"/>
        <v>0</v>
      </c>
      <c r="AK35" s="50">
        <f t="shared" si="18"/>
        <v>0</v>
      </c>
    </row>
    <row r="36" spans="1:37" ht="22.5" customHeight="1">
      <c r="A36" s="131" t="s">
        <v>131</v>
      </c>
      <c r="B36" s="132"/>
      <c r="C36" s="132"/>
      <c r="D36" s="133"/>
      <c r="E36" s="9" t="s">
        <v>117</v>
      </c>
      <c r="F36" s="9">
        <f>IF(OR('ｷｬｯｼｭﾌﾛｰ表（定年前）'!F34="",F5=""),"",LOOKUP('ｷｬｯｼｭﾌﾛｰ表（定年前）'!$I$2,'ｷｬｯｼｭﾌﾛｰ表（定年前）'!F5:AO34))</f>
      </c>
      <c r="G36" s="54">
        <f>IF(F36="","",F36+G35)</f>
      </c>
      <c r="H36" s="54">
        <f aca="true" t="shared" si="19" ref="H36:N36">IF(G36="","",G36+H35)</f>
      </c>
      <c r="I36" s="54">
        <f t="shared" si="19"/>
      </c>
      <c r="J36" s="54">
        <f t="shared" si="19"/>
      </c>
      <c r="K36" s="54">
        <f t="shared" si="19"/>
      </c>
      <c r="L36" s="54">
        <f t="shared" si="19"/>
      </c>
      <c r="M36" s="54">
        <f t="shared" si="19"/>
      </c>
      <c r="N36" s="54">
        <f t="shared" si="19"/>
      </c>
      <c r="O36" s="54">
        <f aca="true" t="shared" si="20" ref="O36:AK36">IF(N36="","",N36+O35)</f>
      </c>
      <c r="P36" s="54">
        <f t="shared" si="20"/>
      </c>
      <c r="Q36" s="54">
        <f t="shared" si="20"/>
      </c>
      <c r="R36" s="54">
        <f t="shared" si="20"/>
      </c>
      <c r="S36" s="54">
        <f t="shared" si="20"/>
      </c>
      <c r="T36" s="54">
        <f t="shared" si="20"/>
      </c>
      <c r="U36" s="54">
        <f t="shared" si="20"/>
      </c>
      <c r="V36" s="54">
        <f t="shared" si="20"/>
      </c>
      <c r="W36" s="54">
        <f t="shared" si="20"/>
      </c>
      <c r="X36" s="54">
        <f t="shared" si="20"/>
      </c>
      <c r="Y36" s="54">
        <f t="shared" si="20"/>
      </c>
      <c r="Z36" s="54">
        <f t="shared" si="20"/>
      </c>
      <c r="AA36" s="54">
        <f t="shared" si="20"/>
      </c>
      <c r="AB36" s="54">
        <f t="shared" si="20"/>
      </c>
      <c r="AC36" s="54">
        <f t="shared" si="20"/>
      </c>
      <c r="AD36" s="54">
        <f t="shared" si="20"/>
      </c>
      <c r="AE36" s="54">
        <f t="shared" si="20"/>
      </c>
      <c r="AF36" s="54">
        <f t="shared" si="20"/>
      </c>
      <c r="AG36" s="54">
        <f t="shared" si="20"/>
      </c>
      <c r="AH36" s="54">
        <f t="shared" si="20"/>
      </c>
      <c r="AI36" s="54">
        <f t="shared" si="20"/>
      </c>
      <c r="AJ36" s="54">
        <f t="shared" si="20"/>
      </c>
      <c r="AK36" s="54">
        <f t="shared" si="20"/>
      </c>
    </row>
  </sheetData>
  <mergeCells count="25">
    <mergeCell ref="C19:D19"/>
    <mergeCell ref="C20:D20"/>
    <mergeCell ref="A18:D18"/>
    <mergeCell ref="A36:D36"/>
    <mergeCell ref="A35:D35"/>
    <mergeCell ref="C21:C23"/>
    <mergeCell ref="C29:C31"/>
    <mergeCell ref="C32:D32"/>
    <mergeCell ref="C33:D33"/>
    <mergeCell ref="C24:C28"/>
    <mergeCell ref="A34:D34"/>
    <mergeCell ref="A4:E4"/>
    <mergeCell ref="D5:E5"/>
    <mergeCell ref="D6:E6"/>
    <mergeCell ref="D7:E7"/>
    <mergeCell ref="C13:D13"/>
    <mergeCell ref="C14:D14"/>
    <mergeCell ref="C16:D16"/>
    <mergeCell ref="C17:D17"/>
    <mergeCell ref="C15:D15"/>
    <mergeCell ref="C12:D12"/>
    <mergeCell ref="A10:D11"/>
    <mergeCell ref="A5:C9"/>
    <mergeCell ref="D8:E8"/>
    <mergeCell ref="D9:E9"/>
  </mergeCells>
  <conditionalFormatting sqref="G19:AK19 G16:AK16">
    <cfRule type="cellIs" priority="1" dxfId="0" operator="equal" stopIfTrue="1">
      <formula>0</formula>
    </cfRule>
  </conditionalFormatting>
  <printOptions/>
  <pageMargins left="0.7874015748031497" right="0.7874015748031497" top="0.3937007874015748" bottom="0.984251968503937" header="0.5118110236220472" footer="0.5118110236220472"/>
  <pageSetup fitToHeight="1" fitToWidth="1" orientation="landscape" paperSize="12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5"/>
  <sheetViews>
    <sheetView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2.125" style="0" customWidth="1"/>
    <col min="3" max="3" width="2.875" style="0" customWidth="1"/>
    <col min="4" max="4" width="14.375" style="0" customWidth="1"/>
    <col min="5" max="5" width="8.625" style="0" customWidth="1"/>
    <col min="6" max="6" width="4.375" style="0" customWidth="1"/>
    <col min="7" max="7" width="2.125" style="0" customWidth="1"/>
    <col min="8" max="8" width="2.875" style="0" customWidth="1"/>
    <col min="9" max="9" width="14.375" style="0" customWidth="1"/>
    <col min="10" max="10" width="8.625" style="0" customWidth="1"/>
    <col min="11" max="11" width="4.375" style="0" customWidth="1"/>
    <col min="12" max="12" width="19.125" style="0" customWidth="1"/>
    <col min="13" max="13" width="2.125" style="0" customWidth="1"/>
    <col min="14" max="14" width="2.875" style="0" customWidth="1"/>
    <col min="15" max="15" width="14.375" style="0" customWidth="1"/>
    <col min="16" max="16" width="8.625" style="0" customWidth="1"/>
    <col min="17" max="17" width="4.375" style="0" customWidth="1"/>
    <col min="18" max="18" width="2.125" style="0" customWidth="1"/>
    <col min="19" max="19" width="2.875" style="0" customWidth="1"/>
    <col min="20" max="20" width="14.375" style="0" customWidth="1"/>
    <col min="21" max="21" width="8.625" style="0" customWidth="1"/>
    <col min="22" max="22" width="4.375" style="0" customWidth="1"/>
    <col min="23" max="16384" width="8.75390625" style="0" customWidth="1"/>
  </cols>
  <sheetData>
    <row r="1" spans="2:22" ht="17.25">
      <c r="B1" s="164" t="s">
        <v>53</v>
      </c>
      <c r="C1" s="164"/>
      <c r="D1" s="164"/>
      <c r="E1" s="164"/>
      <c r="F1" s="164"/>
      <c r="G1" s="164"/>
      <c r="H1" s="164"/>
      <c r="I1" s="164"/>
      <c r="J1" s="164"/>
      <c r="K1" s="164"/>
      <c r="M1" s="164" t="s">
        <v>24</v>
      </c>
      <c r="N1" s="164"/>
      <c r="O1" s="164"/>
      <c r="P1" s="164"/>
      <c r="Q1" s="164"/>
      <c r="R1" s="164"/>
      <c r="S1" s="164"/>
      <c r="T1" s="164"/>
      <c r="U1" s="164"/>
      <c r="V1" s="164"/>
    </row>
    <row r="2" spans="2:22" ht="17.25">
      <c r="B2" s="43"/>
      <c r="C2" s="43"/>
      <c r="D2" s="43"/>
      <c r="E2" s="43"/>
      <c r="F2" s="43"/>
      <c r="G2" s="43"/>
      <c r="H2" s="43"/>
      <c r="I2" s="43"/>
      <c r="J2" s="43"/>
      <c r="K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ht="13.5">
      <c r="J3" s="44" t="s">
        <v>67</v>
      </c>
    </row>
    <row r="5" spans="2:22" ht="27.75" customHeight="1">
      <c r="B5" s="150" t="s">
        <v>135</v>
      </c>
      <c r="C5" s="151"/>
      <c r="D5" s="151"/>
      <c r="E5" s="151"/>
      <c r="F5" s="152"/>
      <c r="G5" s="158" t="s">
        <v>62</v>
      </c>
      <c r="H5" s="159"/>
      <c r="I5" s="159"/>
      <c r="J5" s="159"/>
      <c r="K5" s="160"/>
      <c r="M5" s="150" t="s">
        <v>135</v>
      </c>
      <c r="N5" s="151"/>
      <c r="O5" s="151"/>
      <c r="P5" s="151"/>
      <c r="Q5" s="152"/>
      <c r="R5" s="158" t="s">
        <v>62</v>
      </c>
      <c r="S5" s="159"/>
      <c r="T5" s="159"/>
      <c r="U5" s="159"/>
      <c r="V5" s="160"/>
    </row>
    <row r="6" spans="2:22" ht="27.75" customHeight="1">
      <c r="B6" s="12"/>
      <c r="C6" s="145"/>
      <c r="D6" t="s">
        <v>136</v>
      </c>
      <c r="F6" s="10" t="s">
        <v>140</v>
      </c>
      <c r="G6" s="161"/>
      <c r="H6" s="153"/>
      <c r="I6" s="35" t="s">
        <v>73</v>
      </c>
      <c r="J6" s="36"/>
      <c r="K6" s="37" t="s">
        <v>140</v>
      </c>
      <c r="M6" s="12"/>
      <c r="N6" s="145"/>
      <c r="O6" t="s">
        <v>136</v>
      </c>
      <c r="Q6" s="10" t="s">
        <v>140</v>
      </c>
      <c r="R6" s="161"/>
      <c r="S6" s="153"/>
      <c r="T6" s="35" t="s">
        <v>73</v>
      </c>
      <c r="U6" s="36"/>
      <c r="V6" s="37" t="s">
        <v>140</v>
      </c>
    </row>
    <row r="7" spans="2:22" ht="27.75" customHeight="1">
      <c r="B7" s="12"/>
      <c r="C7" s="145"/>
      <c r="D7" t="s">
        <v>137</v>
      </c>
      <c r="F7" s="10" t="s">
        <v>140</v>
      </c>
      <c r="G7" s="161"/>
      <c r="H7" s="153"/>
      <c r="I7" s="38" t="s">
        <v>74</v>
      </c>
      <c r="J7" s="39"/>
      <c r="K7" s="40" t="s">
        <v>140</v>
      </c>
      <c r="M7" s="12"/>
      <c r="N7" s="145"/>
      <c r="O7" t="s">
        <v>137</v>
      </c>
      <c r="Q7" s="10" t="s">
        <v>140</v>
      </c>
      <c r="R7" s="161"/>
      <c r="S7" s="153"/>
      <c r="T7" s="38" t="s">
        <v>74</v>
      </c>
      <c r="U7" s="39"/>
      <c r="V7" s="40" t="s">
        <v>140</v>
      </c>
    </row>
    <row r="8" spans="2:22" ht="27.75" customHeight="1">
      <c r="B8" s="12"/>
      <c r="C8" s="145"/>
      <c r="D8" t="s">
        <v>138</v>
      </c>
      <c r="F8" s="10" t="s">
        <v>140</v>
      </c>
      <c r="G8" s="161"/>
      <c r="H8" s="153"/>
      <c r="I8" s="11" t="s">
        <v>110</v>
      </c>
      <c r="J8" s="41"/>
      <c r="K8" s="42" t="s">
        <v>140</v>
      </c>
      <c r="M8" s="12"/>
      <c r="N8" s="145"/>
      <c r="O8" t="s">
        <v>138</v>
      </c>
      <c r="Q8" s="10" t="s">
        <v>140</v>
      </c>
      <c r="R8" s="161"/>
      <c r="S8" s="153"/>
      <c r="T8" s="11" t="s">
        <v>110</v>
      </c>
      <c r="U8" s="41"/>
      <c r="V8" s="42" t="s">
        <v>140</v>
      </c>
    </row>
    <row r="9" spans="2:22" ht="27.75" customHeight="1">
      <c r="B9" s="12"/>
      <c r="C9" s="145"/>
      <c r="D9" t="s">
        <v>141</v>
      </c>
      <c r="F9" s="10" t="s">
        <v>140</v>
      </c>
      <c r="G9" s="161"/>
      <c r="H9" s="154"/>
      <c r="I9" s="17" t="s">
        <v>112</v>
      </c>
      <c r="J9" s="17">
        <f>SUM(J6:J8)</f>
        <v>0</v>
      </c>
      <c r="K9" s="18" t="s">
        <v>140</v>
      </c>
      <c r="M9" s="12"/>
      <c r="N9" s="145"/>
      <c r="O9" t="s">
        <v>141</v>
      </c>
      <c r="Q9" s="10" t="s">
        <v>140</v>
      </c>
      <c r="R9" s="161"/>
      <c r="S9" s="154"/>
      <c r="T9" s="17" t="s">
        <v>112</v>
      </c>
      <c r="U9" s="17">
        <f>SUM(U6:U8)</f>
        <v>0</v>
      </c>
      <c r="V9" s="18" t="s">
        <v>140</v>
      </c>
    </row>
    <row r="10" spans="2:22" ht="27.75" customHeight="1">
      <c r="B10" s="12"/>
      <c r="C10" s="145"/>
      <c r="D10" t="s">
        <v>142</v>
      </c>
      <c r="F10" s="10" t="s">
        <v>140</v>
      </c>
      <c r="G10" s="161"/>
      <c r="H10" s="155"/>
      <c r="I10" s="35" t="s">
        <v>63</v>
      </c>
      <c r="J10" s="36"/>
      <c r="K10" s="37" t="s">
        <v>140</v>
      </c>
      <c r="M10" s="12"/>
      <c r="N10" s="145"/>
      <c r="O10" t="s">
        <v>142</v>
      </c>
      <c r="Q10" s="10" t="s">
        <v>140</v>
      </c>
      <c r="R10" s="161"/>
      <c r="S10" s="155"/>
      <c r="T10" s="35" t="s">
        <v>63</v>
      </c>
      <c r="U10" s="36"/>
      <c r="V10" s="37" t="s">
        <v>140</v>
      </c>
    </row>
    <row r="11" spans="2:22" ht="27.75" customHeight="1">
      <c r="B11" s="12"/>
      <c r="C11" s="145"/>
      <c r="D11" t="s">
        <v>110</v>
      </c>
      <c r="F11" s="10" t="s">
        <v>140</v>
      </c>
      <c r="G11" s="161"/>
      <c r="H11" s="156"/>
      <c r="I11" s="38" t="s">
        <v>64</v>
      </c>
      <c r="J11" s="39"/>
      <c r="K11" s="40" t="s">
        <v>140</v>
      </c>
      <c r="M11" s="12"/>
      <c r="N11" s="145"/>
      <c r="O11" t="s">
        <v>110</v>
      </c>
      <c r="Q11" s="10" t="s">
        <v>140</v>
      </c>
      <c r="R11" s="161"/>
      <c r="S11" s="156"/>
      <c r="T11" s="38" t="s">
        <v>64</v>
      </c>
      <c r="U11" s="39"/>
      <c r="V11" s="40" t="s">
        <v>140</v>
      </c>
    </row>
    <row r="12" spans="2:22" ht="27.75" customHeight="1">
      <c r="B12" s="12"/>
      <c r="C12" s="146"/>
      <c r="D12" s="15" t="s">
        <v>143</v>
      </c>
      <c r="E12" s="15">
        <f>SUM(E6:E11)</f>
        <v>0</v>
      </c>
      <c r="F12" s="21" t="s">
        <v>140</v>
      </c>
      <c r="G12" s="161"/>
      <c r="H12" s="156"/>
      <c r="I12" s="38" t="s">
        <v>65</v>
      </c>
      <c r="J12" s="39"/>
      <c r="K12" s="40" t="s">
        <v>140</v>
      </c>
      <c r="M12" s="12"/>
      <c r="N12" s="146"/>
      <c r="O12" s="15" t="s">
        <v>143</v>
      </c>
      <c r="P12" s="15">
        <f>SUM(P6:P11)</f>
        <v>0</v>
      </c>
      <c r="Q12" s="21" t="s">
        <v>140</v>
      </c>
      <c r="R12" s="161"/>
      <c r="S12" s="156"/>
      <c r="T12" s="38" t="s">
        <v>65</v>
      </c>
      <c r="U12" s="39"/>
      <c r="V12" s="40" t="s">
        <v>140</v>
      </c>
    </row>
    <row r="13" spans="2:22" ht="27.75" customHeight="1">
      <c r="B13" s="12"/>
      <c r="C13" s="147"/>
      <c r="D13" t="s">
        <v>56</v>
      </c>
      <c r="F13" s="10" t="s">
        <v>140</v>
      </c>
      <c r="G13" s="161"/>
      <c r="H13" s="156"/>
      <c r="I13" s="11" t="s">
        <v>110</v>
      </c>
      <c r="J13" s="41"/>
      <c r="K13" s="42" t="s">
        <v>140</v>
      </c>
      <c r="M13" s="12"/>
      <c r="N13" s="147"/>
      <c r="O13" t="s">
        <v>56</v>
      </c>
      <c r="Q13" s="10" t="s">
        <v>140</v>
      </c>
      <c r="R13" s="161"/>
      <c r="S13" s="156"/>
      <c r="T13" s="11" t="s">
        <v>110</v>
      </c>
      <c r="U13" s="41"/>
      <c r="V13" s="42" t="s">
        <v>140</v>
      </c>
    </row>
    <row r="14" spans="2:22" ht="27.75" customHeight="1">
      <c r="B14" s="12"/>
      <c r="C14" s="148"/>
      <c r="D14" t="s">
        <v>57</v>
      </c>
      <c r="F14" s="10" t="s">
        <v>140</v>
      </c>
      <c r="G14" s="161"/>
      <c r="H14" s="157"/>
      <c r="I14" s="19" t="s">
        <v>113</v>
      </c>
      <c r="J14" s="19">
        <f>SUM(J10:J13)</f>
        <v>0</v>
      </c>
      <c r="K14" s="20" t="s">
        <v>140</v>
      </c>
      <c r="M14" s="12"/>
      <c r="N14" s="148"/>
      <c r="O14" t="s">
        <v>57</v>
      </c>
      <c r="Q14" s="10" t="s">
        <v>140</v>
      </c>
      <c r="R14" s="161"/>
      <c r="S14" s="157"/>
      <c r="T14" s="19" t="s">
        <v>113</v>
      </c>
      <c r="U14" s="19">
        <f>SUM(U10:U13)</f>
        <v>0</v>
      </c>
      <c r="V14" s="20" t="s">
        <v>140</v>
      </c>
    </row>
    <row r="15" spans="2:22" ht="27.75" customHeight="1">
      <c r="B15" s="12"/>
      <c r="C15" s="148"/>
      <c r="D15" t="s">
        <v>105</v>
      </c>
      <c r="F15" s="10" t="s">
        <v>140</v>
      </c>
      <c r="G15" s="162"/>
      <c r="H15" s="46"/>
      <c r="I15" s="19"/>
      <c r="J15" s="19"/>
      <c r="K15" s="20"/>
      <c r="M15" s="12"/>
      <c r="N15" s="148"/>
      <c r="Q15" s="10"/>
      <c r="R15" s="162"/>
      <c r="S15" s="46"/>
      <c r="T15" s="19"/>
      <c r="U15" s="19"/>
      <c r="V15" s="20"/>
    </row>
    <row r="16" spans="2:22" ht="27.75" customHeight="1">
      <c r="B16" s="12"/>
      <c r="C16" s="148"/>
      <c r="D16" t="s">
        <v>58</v>
      </c>
      <c r="F16" s="10" t="s">
        <v>140</v>
      </c>
      <c r="G16" s="163"/>
      <c r="H16" s="22"/>
      <c r="I16" s="22" t="s">
        <v>114</v>
      </c>
      <c r="J16" s="22">
        <f>J9+J14</f>
        <v>0</v>
      </c>
      <c r="K16" s="23" t="s">
        <v>140</v>
      </c>
      <c r="M16" s="12"/>
      <c r="N16" s="148"/>
      <c r="O16" t="s">
        <v>58</v>
      </c>
      <c r="Q16" s="10" t="s">
        <v>140</v>
      </c>
      <c r="R16" s="163"/>
      <c r="S16" s="22"/>
      <c r="T16" s="22" t="s">
        <v>114</v>
      </c>
      <c r="U16" s="22">
        <f>U9+U14</f>
        <v>0</v>
      </c>
      <c r="V16" s="23" t="s">
        <v>140</v>
      </c>
    </row>
    <row r="17" spans="2:22" ht="27.75" customHeight="1">
      <c r="B17" s="12"/>
      <c r="C17" s="148"/>
      <c r="D17" t="s">
        <v>59</v>
      </c>
      <c r="F17" s="10" t="s">
        <v>140</v>
      </c>
      <c r="G17" s="26"/>
      <c r="H17" s="27"/>
      <c r="I17" s="27"/>
      <c r="J17" s="27"/>
      <c r="K17" s="28"/>
      <c r="M17" s="12"/>
      <c r="N17" s="148"/>
      <c r="O17" t="s">
        <v>59</v>
      </c>
      <c r="Q17" s="10" t="s">
        <v>140</v>
      </c>
      <c r="R17" s="26"/>
      <c r="S17" s="27"/>
      <c r="T17" s="27"/>
      <c r="U17" s="27"/>
      <c r="V17" s="28"/>
    </row>
    <row r="18" spans="2:22" ht="27.75" customHeight="1">
      <c r="B18" s="12"/>
      <c r="C18" s="148"/>
      <c r="D18" t="s">
        <v>60</v>
      </c>
      <c r="F18" s="10" t="s">
        <v>140</v>
      </c>
      <c r="G18" s="29"/>
      <c r="H18" s="30"/>
      <c r="I18" s="30"/>
      <c r="J18" s="30"/>
      <c r="K18" s="31"/>
      <c r="M18" s="12"/>
      <c r="N18" s="148"/>
      <c r="O18" t="s">
        <v>60</v>
      </c>
      <c r="Q18" s="10" t="s">
        <v>140</v>
      </c>
      <c r="R18" s="29"/>
      <c r="S18" s="30"/>
      <c r="T18" s="30"/>
      <c r="U18" s="30"/>
      <c r="V18" s="31"/>
    </row>
    <row r="19" spans="2:22" ht="27.75" customHeight="1">
      <c r="B19" s="12"/>
      <c r="C19" s="148"/>
      <c r="D19" t="s">
        <v>110</v>
      </c>
      <c r="F19" s="10" t="s">
        <v>140</v>
      </c>
      <c r="G19" s="29"/>
      <c r="H19" s="30"/>
      <c r="I19" s="30" t="s">
        <v>66</v>
      </c>
      <c r="J19" s="30">
        <f>E21-J16</f>
        <v>0</v>
      </c>
      <c r="K19" s="45" t="s">
        <v>139</v>
      </c>
      <c r="M19" s="12"/>
      <c r="N19" s="148"/>
      <c r="O19" t="s">
        <v>110</v>
      </c>
      <c r="Q19" s="10" t="s">
        <v>140</v>
      </c>
      <c r="R19" s="29"/>
      <c r="S19" s="30"/>
      <c r="T19" s="30" t="s">
        <v>66</v>
      </c>
      <c r="U19" s="30">
        <f>P21-U16</f>
        <v>0</v>
      </c>
      <c r="V19" s="45" t="s">
        <v>139</v>
      </c>
    </row>
    <row r="20" spans="2:22" ht="27.75" customHeight="1">
      <c r="B20" s="12"/>
      <c r="C20" s="149"/>
      <c r="D20" s="16" t="s">
        <v>61</v>
      </c>
      <c r="E20" s="16">
        <f>SUM(E13:E19)</f>
        <v>0</v>
      </c>
      <c r="F20" s="24" t="s">
        <v>140</v>
      </c>
      <c r="G20" s="29"/>
      <c r="H20" s="30"/>
      <c r="I20" s="30"/>
      <c r="J20" s="30"/>
      <c r="K20" s="31"/>
      <c r="M20" s="12"/>
      <c r="N20" s="149"/>
      <c r="O20" s="16" t="s">
        <v>61</v>
      </c>
      <c r="P20" s="16">
        <f>SUM(P13:P19)</f>
        <v>0</v>
      </c>
      <c r="Q20" s="24" t="s">
        <v>140</v>
      </c>
      <c r="R20" s="29"/>
      <c r="S20" s="30"/>
      <c r="T20" s="30"/>
      <c r="U20" s="30"/>
      <c r="V20" s="31"/>
    </row>
    <row r="21" spans="2:22" ht="27.75" customHeight="1">
      <c r="B21" s="13"/>
      <c r="C21" s="14"/>
      <c r="D21" s="14" t="s">
        <v>111</v>
      </c>
      <c r="E21" s="14">
        <f>E12+E20</f>
        <v>0</v>
      </c>
      <c r="F21" s="25" t="s">
        <v>140</v>
      </c>
      <c r="G21" s="32"/>
      <c r="H21" s="33"/>
      <c r="I21" s="33"/>
      <c r="J21" s="33"/>
      <c r="K21" s="34"/>
      <c r="M21" s="13"/>
      <c r="N21" s="14"/>
      <c r="O21" s="14" t="s">
        <v>111</v>
      </c>
      <c r="P21" s="14">
        <f>P12+P20</f>
        <v>0</v>
      </c>
      <c r="Q21" s="25" t="s">
        <v>140</v>
      </c>
      <c r="R21" s="32"/>
      <c r="S21" s="33"/>
      <c r="T21" s="33"/>
      <c r="U21" s="33"/>
      <c r="V21" s="34"/>
    </row>
    <row r="23" ht="13.5">
      <c r="C23" t="s">
        <v>68</v>
      </c>
    </row>
    <row r="24" ht="13.5">
      <c r="C24" t="s">
        <v>69</v>
      </c>
    </row>
    <row r="25" ht="13.5">
      <c r="C25" t="s">
        <v>70</v>
      </c>
    </row>
  </sheetData>
  <mergeCells count="16">
    <mergeCell ref="N6:N12"/>
    <mergeCell ref="R6:R16"/>
    <mergeCell ref="S6:S9"/>
    <mergeCell ref="S10:S14"/>
    <mergeCell ref="N13:N20"/>
    <mergeCell ref="B1:K1"/>
    <mergeCell ref="M1:V1"/>
    <mergeCell ref="M5:Q5"/>
    <mergeCell ref="R5:V5"/>
    <mergeCell ref="C6:C12"/>
    <mergeCell ref="C13:C20"/>
    <mergeCell ref="B5:F5"/>
    <mergeCell ref="H6:H9"/>
    <mergeCell ref="H10:H14"/>
    <mergeCell ref="G5:K5"/>
    <mergeCell ref="G6:G16"/>
  </mergeCells>
  <printOptions/>
  <pageMargins left="0.75" right="0.75" top="1" bottom="1" header="0.512" footer="0.512"/>
  <pageSetup fitToHeight="1" fitToWidth="1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bestFit="1" customWidth="1"/>
    <col min="2" max="2" width="10.375" style="61" customWidth="1"/>
    <col min="3" max="3" width="11.00390625" style="61" customWidth="1"/>
    <col min="4" max="4" width="8.75390625" style="0" customWidth="1"/>
    <col min="5" max="5" width="17.75390625" style="0" bestFit="1" customWidth="1"/>
    <col min="6" max="6" width="12.875" style="59" hidden="1" customWidth="1"/>
    <col min="7" max="7" width="12.875" style="59" customWidth="1"/>
    <col min="8" max="8" width="12.625" style="0" customWidth="1"/>
    <col min="9" max="16384" width="8.75390625" style="0" customWidth="1"/>
  </cols>
  <sheetData>
    <row r="1" ht="21">
      <c r="A1" s="107" t="s">
        <v>17</v>
      </c>
    </row>
    <row r="2" spans="1:7" ht="13.5">
      <c r="A2" s="82" t="s">
        <v>36</v>
      </c>
      <c r="B2" s="60"/>
      <c r="C2" s="60"/>
      <c r="E2" s="165" t="s">
        <v>37</v>
      </c>
      <c r="F2" s="165"/>
      <c r="G2" s="60"/>
    </row>
    <row r="3" spans="1:8" ht="13.5">
      <c r="A3" s="3"/>
      <c r="B3" s="101" t="s">
        <v>19</v>
      </c>
      <c r="C3" s="101" t="s">
        <v>20</v>
      </c>
      <c r="E3" s="3"/>
      <c r="F3" s="98" t="s">
        <v>39</v>
      </c>
      <c r="G3" s="101" t="s">
        <v>15</v>
      </c>
      <c r="H3" s="101" t="s">
        <v>40</v>
      </c>
    </row>
    <row r="4" spans="1:8" ht="13.5">
      <c r="A4" s="3" t="s">
        <v>81</v>
      </c>
      <c r="B4" s="53">
        <f>ROUND('住宅所有世帯平均像'!B4,-3)</f>
        <v>495000</v>
      </c>
      <c r="C4" s="53">
        <f aca="true" t="shared" si="0" ref="C4:C11">B4*12</f>
        <v>5940000</v>
      </c>
      <c r="E4" s="3"/>
      <c r="F4" s="102"/>
      <c r="G4" s="97"/>
      <c r="H4" s="3"/>
    </row>
    <row r="5" spans="1:8" ht="13.5">
      <c r="A5" s="3" t="s">
        <v>82</v>
      </c>
      <c r="B5" s="53">
        <f>ROUND('住宅所有世帯平均像'!B5,-3)</f>
        <v>92000</v>
      </c>
      <c r="C5" s="53">
        <f t="shared" si="0"/>
        <v>1104000</v>
      </c>
      <c r="E5" s="3"/>
      <c r="F5" s="102"/>
      <c r="G5" s="97"/>
      <c r="H5" s="3"/>
    </row>
    <row r="6" spans="1:8" ht="13.5">
      <c r="A6" s="3" t="s">
        <v>52</v>
      </c>
      <c r="B6" s="53">
        <f>ROUND('住宅所有世帯平均像'!B6,-3)</f>
        <v>58000</v>
      </c>
      <c r="C6" s="53">
        <f t="shared" si="0"/>
        <v>696000</v>
      </c>
      <c r="E6" s="3"/>
      <c r="F6" s="102"/>
      <c r="G6" s="97"/>
      <c r="H6" s="3"/>
    </row>
    <row r="7" spans="1:8" ht="13.5">
      <c r="A7" s="84" t="s">
        <v>83</v>
      </c>
      <c r="B7" s="99">
        <f>SUM(B4:B6)</f>
        <v>645000</v>
      </c>
      <c r="C7" s="99">
        <f t="shared" si="0"/>
        <v>7740000</v>
      </c>
      <c r="E7" s="84"/>
      <c r="F7" s="103"/>
      <c r="G7" s="89"/>
      <c r="H7" s="3"/>
    </row>
    <row r="8" spans="1:8" ht="13.5">
      <c r="A8" s="3" t="s">
        <v>84</v>
      </c>
      <c r="B8" s="53">
        <f>ROUND('住宅所有世帯平均像'!B8,-3)</f>
        <v>37000</v>
      </c>
      <c r="C8" s="53">
        <f t="shared" si="0"/>
        <v>444000</v>
      </c>
      <c r="E8" s="3"/>
      <c r="F8" s="102"/>
      <c r="G8" s="97"/>
      <c r="H8" s="3"/>
    </row>
    <row r="9" spans="1:8" ht="13.5">
      <c r="A9" s="3" t="s">
        <v>85</v>
      </c>
      <c r="B9" s="53">
        <f>ROUND('住宅所有世帯平均像'!B9,-3)</f>
        <v>52000</v>
      </c>
      <c r="C9" s="53">
        <f t="shared" si="0"/>
        <v>624000</v>
      </c>
      <c r="E9" s="3"/>
      <c r="F9" s="102"/>
      <c r="G9" s="97"/>
      <c r="H9" s="3"/>
    </row>
    <row r="10" spans="1:8" ht="13.5">
      <c r="A10" s="86" t="s">
        <v>88</v>
      </c>
      <c r="B10" s="100">
        <f>SUM(B8:B9)</f>
        <v>89000</v>
      </c>
      <c r="C10" s="100">
        <f t="shared" si="0"/>
        <v>1068000</v>
      </c>
      <c r="E10" s="86"/>
      <c r="F10" s="104"/>
      <c r="G10" s="105"/>
      <c r="H10" s="3"/>
    </row>
    <row r="11" spans="1:8" ht="13.5">
      <c r="A11" s="88" t="s">
        <v>89</v>
      </c>
      <c r="B11" s="89">
        <f>B7-B10</f>
        <v>556000</v>
      </c>
      <c r="C11" s="89">
        <f t="shared" si="0"/>
        <v>6672000</v>
      </c>
      <c r="E11" s="88"/>
      <c r="F11" s="103"/>
      <c r="G11" s="89"/>
      <c r="H11" s="3"/>
    </row>
    <row r="12" spans="1:8" ht="13.5">
      <c r="A12" s="3"/>
      <c r="B12" s="53"/>
      <c r="C12" s="53"/>
      <c r="E12" s="3"/>
      <c r="F12" s="102"/>
      <c r="G12" s="97"/>
      <c r="H12" s="3"/>
    </row>
    <row r="13" spans="1:8" ht="13.5">
      <c r="A13" s="3" t="s">
        <v>79</v>
      </c>
      <c r="B13" s="53">
        <f>ROUND('住宅所有世帯平均像'!B13,-3)</f>
        <v>72000</v>
      </c>
      <c r="C13" s="53">
        <f aca="true" t="shared" si="1" ref="C13:C30">B13*12</f>
        <v>864000</v>
      </c>
      <c r="E13" s="3" t="s">
        <v>79</v>
      </c>
      <c r="F13" s="102">
        <v>53604.8</v>
      </c>
      <c r="G13" s="97">
        <f>ROUND(F13,-3)</f>
        <v>54000</v>
      </c>
      <c r="H13" s="97">
        <f>G13*12</f>
        <v>648000</v>
      </c>
    </row>
    <row r="14" spans="1:8" ht="13.5">
      <c r="A14" s="3" t="s">
        <v>101</v>
      </c>
      <c r="B14" s="53">
        <f>ROUND('住宅所有世帯平均像'!B14,-3)</f>
        <v>9000</v>
      </c>
      <c r="C14" s="53">
        <f t="shared" si="1"/>
        <v>108000</v>
      </c>
      <c r="E14" s="3" t="s">
        <v>101</v>
      </c>
      <c r="F14" s="102">
        <v>17041.6</v>
      </c>
      <c r="G14" s="97">
        <f aca="true" t="shared" si="2" ref="G14:G29">ROUND(F14,-3)</f>
        <v>17000</v>
      </c>
      <c r="H14" s="97">
        <f aca="true" t="shared" si="3" ref="H14:H30">G14*12</f>
        <v>204000</v>
      </c>
    </row>
    <row r="15" spans="1:8" ht="13.5">
      <c r="A15" s="3" t="s">
        <v>80</v>
      </c>
      <c r="B15" s="53">
        <f>ROUND('住宅所有世帯平均像'!B15,-3)</f>
        <v>22000</v>
      </c>
      <c r="C15" s="53">
        <f t="shared" si="1"/>
        <v>264000</v>
      </c>
      <c r="E15" s="3" t="s">
        <v>80</v>
      </c>
      <c r="F15" s="102">
        <v>16736</v>
      </c>
      <c r="G15" s="97">
        <f t="shared" si="2"/>
        <v>17000</v>
      </c>
      <c r="H15" s="97">
        <f t="shared" si="3"/>
        <v>204000</v>
      </c>
    </row>
    <row r="16" spans="1:8" ht="13.5">
      <c r="A16" s="3" t="s">
        <v>90</v>
      </c>
      <c r="B16" s="53">
        <f>ROUND('住宅所有世帯平均像'!B16,-3)</f>
        <v>8000</v>
      </c>
      <c r="C16" s="53">
        <f t="shared" si="1"/>
        <v>96000</v>
      </c>
      <c r="E16" s="3" t="s">
        <v>90</v>
      </c>
      <c r="F16" s="102">
        <v>5700</v>
      </c>
      <c r="G16" s="97">
        <f t="shared" si="2"/>
        <v>6000</v>
      </c>
      <c r="H16" s="97">
        <f t="shared" si="3"/>
        <v>72000</v>
      </c>
    </row>
    <row r="17" spans="1:8" ht="13.5">
      <c r="A17" s="3" t="s">
        <v>91</v>
      </c>
      <c r="B17" s="53">
        <f>ROUND('住宅所有世帯平均像'!B17,-3)</f>
        <v>8000</v>
      </c>
      <c r="C17" s="53">
        <f t="shared" si="1"/>
        <v>96000</v>
      </c>
      <c r="E17" s="3" t="s">
        <v>91</v>
      </c>
      <c r="F17" s="102">
        <v>5517.6</v>
      </c>
      <c r="G17" s="97">
        <f t="shared" si="2"/>
        <v>6000</v>
      </c>
      <c r="H17" s="97">
        <f t="shared" si="3"/>
        <v>72000</v>
      </c>
    </row>
    <row r="18" spans="1:8" ht="13.5">
      <c r="A18" s="3" t="s">
        <v>92</v>
      </c>
      <c r="B18" s="53">
        <f>ROUND('住宅所有世帯平均像'!B18,-3)</f>
        <v>15000</v>
      </c>
      <c r="C18" s="53">
        <f t="shared" si="1"/>
        <v>180000</v>
      </c>
      <c r="E18" s="3" t="s">
        <v>92</v>
      </c>
      <c r="F18" s="102">
        <v>10420</v>
      </c>
      <c r="G18" s="97">
        <f t="shared" si="2"/>
        <v>10000</v>
      </c>
      <c r="H18" s="97">
        <f t="shared" si="3"/>
        <v>120000</v>
      </c>
    </row>
    <row r="19" spans="1:8" ht="13.5">
      <c r="A19" s="3" t="s">
        <v>93</v>
      </c>
      <c r="B19" s="53">
        <f>ROUND('住宅所有世帯平均像'!B19,-3)</f>
        <v>10000</v>
      </c>
      <c r="C19" s="53">
        <f t="shared" si="1"/>
        <v>120000</v>
      </c>
      <c r="E19" s="3" t="s">
        <v>93</v>
      </c>
      <c r="F19" s="102">
        <v>10755.2</v>
      </c>
      <c r="G19" s="97">
        <f t="shared" si="2"/>
        <v>11000</v>
      </c>
      <c r="H19" s="97">
        <f t="shared" si="3"/>
        <v>132000</v>
      </c>
    </row>
    <row r="20" spans="1:8" ht="13.5">
      <c r="A20" s="3" t="s">
        <v>94</v>
      </c>
      <c r="B20" s="53">
        <f>ROUND('住宅所有世帯平均像'!B20,-3)</f>
        <v>7000</v>
      </c>
      <c r="C20" s="53">
        <f t="shared" si="1"/>
        <v>84000</v>
      </c>
      <c r="E20" s="3" t="s">
        <v>94</v>
      </c>
      <c r="F20" s="102">
        <v>4535.2</v>
      </c>
      <c r="G20" s="97">
        <f t="shared" si="2"/>
        <v>5000</v>
      </c>
      <c r="H20" s="97">
        <f t="shared" si="3"/>
        <v>60000</v>
      </c>
    </row>
    <row r="21" spans="1:8" ht="13.5">
      <c r="A21" s="3" t="s">
        <v>95</v>
      </c>
      <c r="B21" s="53">
        <f>ROUND('住宅所有世帯平均像'!B21,-3)</f>
        <v>24000</v>
      </c>
      <c r="C21" s="53">
        <f t="shared" si="1"/>
        <v>288000</v>
      </c>
      <c r="E21" s="3" t="s">
        <v>95</v>
      </c>
      <c r="F21" s="102">
        <v>12787.2</v>
      </c>
      <c r="G21" s="97">
        <f t="shared" si="2"/>
        <v>13000</v>
      </c>
      <c r="H21" s="97">
        <f t="shared" si="3"/>
        <v>156000</v>
      </c>
    </row>
    <row r="22" spans="1:8" ht="13.5">
      <c r="A22" s="3" t="s">
        <v>25</v>
      </c>
      <c r="B22" s="53">
        <f>ROUND('住宅所有世帯平均像'!B22,-3)</f>
        <v>10000</v>
      </c>
      <c r="C22" s="53">
        <f t="shared" si="1"/>
        <v>120000</v>
      </c>
      <c r="E22" s="3" t="s">
        <v>25</v>
      </c>
      <c r="F22" s="102">
        <v>5483.2</v>
      </c>
      <c r="G22" s="97">
        <f t="shared" si="2"/>
        <v>5000</v>
      </c>
      <c r="H22" s="97">
        <f t="shared" si="3"/>
        <v>60000</v>
      </c>
    </row>
    <row r="23" spans="1:8" ht="13.5">
      <c r="A23" s="3" t="s">
        <v>26</v>
      </c>
      <c r="B23" s="53">
        <f>ROUND('住宅所有世帯平均像'!B23,-3)</f>
        <v>16000</v>
      </c>
      <c r="C23" s="53">
        <f t="shared" si="1"/>
        <v>192000</v>
      </c>
      <c r="E23" s="3" t="s">
        <v>26</v>
      </c>
      <c r="F23" s="102">
        <v>737.6</v>
      </c>
      <c r="G23" s="97">
        <f t="shared" si="2"/>
        <v>1000</v>
      </c>
      <c r="H23" s="97">
        <f t="shared" si="3"/>
        <v>12000</v>
      </c>
    </row>
    <row r="24" spans="1:8" ht="13.5">
      <c r="A24" s="3" t="s">
        <v>27</v>
      </c>
      <c r="B24" s="53">
        <f>ROUND('住宅所有世帯平均像'!B24,-3)</f>
        <v>23000</v>
      </c>
      <c r="C24" s="53">
        <f t="shared" si="1"/>
        <v>276000</v>
      </c>
      <c r="E24" s="3" t="s">
        <v>27</v>
      </c>
      <c r="F24" s="102">
        <v>13380.8</v>
      </c>
      <c r="G24" s="97">
        <f t="shared" si="2"/>
        <v>13000</v>
      </c>
      <c r="H24" s="97">
        <f t="shared" si="3"/>
        <v>156000</v>
      </c>
    </row>
    <row r="25" spans="1:8" ht="13.5">
      <c r="A25" s="3" t="s">
        <v>28</v>
      </c>
      <c r="B25" s="53">
        <f>ROUND('住宅所有世帯平均像'!B25,-3)</f>
        <v>6000</v>
      </c>
      <c r="C25" s="53">
        <f t="shared" si="1"/>
        <v>72000</v>
      </c>
      <c r="E25" s="3" t="s">
        <v>28</v>
      </c>
      <c r="F25" s="102">
        <v>6707.2</v>
      </c>
      <c r="G25" s="97">
        <f t="shared" si="2"/>
        <v>7000</v>
      </c>
      <c r="H25" s="97">
        <f t="shared" si="3"/>
        <v>84000</v>
      </c>
    </row>
    <row r="26" spans="1:8" ht="13.5">
      <c r="A26" s="3" t="s">
        <v>29</v>
      </c>
      <c r="B26" s="53">
        <f>ROUND('住宅所有世帯平均像'!B26,-3)</f>
        <v>8000</v>
      </c>
      <c r="C26" s="53">
        <f t="shared" si="1"/>
        <v>96000</v>
      </c>
      <c r="E26" s="3" t="s">
        <v>29</v>
      </c>
      <c r="F26" s="102">
        <v>1911.2</v>
      </c>
      <c r="G26" s="97">
        <f t="shared" si="2"/>
        <v>2000</v>
      </c>
      <c r="H26" s="97">
        <f t="shared" si="3"/>
        <v>24000</v>
      </c>
    </row>
    <row r="27" spans="1:8" ht="13.5">
      <c r="A27" s="3" t="s">
        <v>42</v>
      </c>
      <c r="B27" s="53">
        <f>ROUND('住宅所有世帯平均像'!B27,-3)</f>
        <v>22000</v>
      </c>
      <c r="C27" s="53">
        <f t="shared" si="1"/>
        <v>264000</v>
      </c>
      <c r="E27" s="3" t="s">
        <v>43</v>
      </c>
      <c r="F27" s="102">
        <v>9282.4</v>
      </c>
      <c r="G27" s="97">
        <f t="shared" si="2"/>
        <v>9000</v>
      </c>
      <c r="H27" s="97">
        <f t="shared" si="3"/>
        <v>108000</v>
      </c>
    </row>
    <row r="28" spans="1:8" ht="13.5">
      <c r="A28" s="3" t="s">
        <v>31</v>
      </c>
      <c r="B28" s="53">
        <f>ROUND('住宅所有世帯平均像'!B28,-3)</f>
        <v>20000</v>
      </c>
      <c r="C28" s="53">
        <f t="shared" si="1"/>
        <v>240000</v>
      </c>
      <c r="E28" s="3" t="s">
        <v>31</v>
      </c>
      <c r="F28" s="102">
        <v>28091.2</v>
      </c>
      <c r="G28" s="97">
        <f t="shared" si="2"/>
        <v>28000</v>
      </c>
      <c r="H28" s="97">
        <f t="shared" si="3"/>
        <v>336000</v>
      </c>
    </row>
    <row r="29" spans="1:8" ht="13.5">
      <c r="A29" s="3" t="s">
        <v>32</v>
      </c>
      <c r="B29" s="53">
        <f>ROUND('住宅所有世帯平均像'!B29,-3)</f>
        <v>18000</v>
      </c>
      <c r="C29" s="53">
        <f t="shared" si="1"/>
        <v>216000</v>
      </c>
      <c r="E29" s="3" t="s">
        <v>32</v>
      </c>
      <c r="F29" s="102">
        <v>15327.2</v>
      </c>
      <c r="G29" s="97">
        <f t="shared" si="2"/>
        <v>15000</v>
      </c>
      <c r="H29" s="97">
        <f t="shared" si="3"/>
        <v>180000</v>
      </c>
    </row>
    <row r="30" spans="1:8" ht="13.5">
      <c r="A30" s="90" t="s">
        <v>33</v>
      </c>
      <c r="B30" s="91">
        <f>SUM(B13:B29)</f>
        <v>298000</v>
      </c>
      <c r="C30" s="91">
        <f t="shared" si="1"/>
        <v>3576000</v>
      </c>
      <c r="E30" s="90" t="s">
        <v>33</v>
      </c>
      <c r="F30" s="106">
        <v>218018.4</v>
      </c>
      <c r="G30" s="91">
        <f>SUM(G13:G29)</f>
        <v>219000</v>
      </c>
      <c r="H30" s="91">
        <f t="shared" si="3"/>
        <v>2628000</v>
      </c>
    </row>
    <row r="31" spans="1:8" ht="13.5">
      <c r="A31" s="3"/>
      <c r="B31" s="53"/>
      <c r="C31" s="53"/>
      <c r="E31" s="3"/>
      <c r="F31" s="97"/>
      <c r="G31" s="97"/>
      <c r="H31" s="3"/>
    </row>
    <row r="32" spans="1:8" ht="13.5">
      <c r="A32" s="92" t="s">
        <v>34</v>
      </c>
      <c r="B32" s="51">
        <f>ROUND('住宅所有世帯平均像'!B32,-3)</f>
        <v>42000</v>
      </c>
      <c r="C32" s="51">
        <f>B32*12</f>
        <v>504000</v>
      </c>
      <c r="E32" s="92"/>
      <c r="F32" s="51"/>
      <c r="G32" s="51"/>
      <c r="H32" s="3"/>
    </row>
    <row r="33" spans="1:8" ht="13.5">
      <c r="A33" s="3"/>
      <c r="B33" s="53"/>
      <c r="C33" s="53"/>
      <c r="E33" s="3"/>
      <c r="F33" s="97"/>
      <c r="G33" s="97"/>
      <c r="H33" s="3"/>
    </row>
    <row r="34" spans="1:8" ht="13.5">
      <c r="A34" s="93" t="s">
        <v>104</v>
      </c>
      <c r="B34" s="94">
        <f>ROUND('住宅所有世帯平均像'!B34,-3)</f>
        <v>144000</v>
      </c>
      <c r="C34" s="94">
        <f>B34*12</f>
        <v>1728000</v>
      </c>
      <c r="E34" s="93"/>
      <c r="F34" s="94"/>
      <c r="G34" s="94"/>
      <c r="H34" s="3"/>
    </row>
    <row r="35" spans="1:8" ht="13.5">
      <c r="A35" s="3"/>
      <c r="B35" s="53"/>
      <c r="C35" s="53"/>
      <c r="E35" s="3"/>
      <c r="F35" s="97"/>
      <c r="G35" s="97"/>
      <c r="H35" s="3"/>
    </row>
    <row r="36" spans="1:8" ht="13.5">
      <c r="A36" s="95" t="s">
        <v>35</v>
      </c>
      <c r="B36" s="96">
        <f>B11-B30-B32-B34</f>
        <v>72000</v>
      </c>
      <c r="C36" s="96">
        <f>B36*12</f>
        <v>864000</v>
      </c>
      <c r="E36" s="95"/>
      <c r="F36" s="96"/>
      <c r="G36" s="96"/>
      <c r="H36" s="3"/>
    </row>
  </sheetData>
  <mergeCells count="1">
    <mergeCell ref="E2:F2"/>
  </mergeCells>
  <printOptions/>
  <pageMargins left="0.75" right="0.75" top="1" bottom="1" header="0.512" footer="0.51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bestFit="1" customWidth="1"/>
    <col min="2" max="2" width="10.375" style="58" customWidth="1"/>
    <col min="3" max="3" width="11.00390625" style="58" customWidth="1"/>
    <col min="4" max="4" width="8.75390625" style="0" customWidth="1"/>
    <col min="5" max="5" width="17.75390625" style="0" customWidth="1"/>
    <col min="6" max="6" width="14.75390625" style="58" hidden="1" customWidth="1"/>
    <col min="7" max="7" width="10.375" style="58" customWidth="1"/>
    <col min="8" max="8" width="11.00390625" style="58" hidden="1" customWidth="1"/>
    <col min="9" max="9" width="10.875" style="0" bestFit="1" customWidth="1"/>
    <col min="10" max="16384" width="8.75390625" style="0" customWidth="1"/>
  </cols>
  <sheetData>
    <row r="1" ht="21">
      <c r="A1" s="108" t="s">
        <v>18</v>
      </c>
    </row>
    <row r="2" spans="1:8" ht="13.5">
      <c r="A2" s="82" t="s">
        <v>36</v>
      </c>
      <c r="B2" s="60"/>
      <c r="C2" s="60"/>
      <c r="E2" s="60" t="s">
        <v>37</v>
      </c>
      <c r="F2" s="60"/>
      <c r="G2" s="60"/>
      <c r="H2" s="60"/>
    </row>
    <row r="3" spans="1:9" ht="13.5">
      <c r="A3" s="2" t="s">
        <v>16</v>
      </c>
      <c r="B3" s="101" t="s">
        <v>19</v>
      </c>
      <c r="C3" s="101" t="s">
        <v>20</v>
      </c>
      <c r="E3" s="2" t="s">
        <v>16</v>
      </c>
      <c r="F3" s="83" t="s">
        <v>38</v>
      </c>
      <c r="G3" s="101" t="s">
        <v>21</v>
      </c>
      <c r="H3" s="101" t="s">
        <v>22</v>
      </c>
      <c r="I3" s="101" t="s">
        <v>23</v>
      </c>
    </row>
    <row r="4" spans="1:9" ht="13.5">
      <c r="A4" s="3" t="s">
        <v>81</v>
      </c>
      <c r="B4" s="47">
        <v>494713</v>
      </c>
      <c r="C4" s="47">
        <f>B4*12</f>
        <v>5936556</v>
      </c>
      <c r="E4" s="3"/>
      <c r="F4" s="47"/>
      <c r="G4" s="47"/>
      <c r="H4" s="47"/>
      <c r="I4" s="3"/>
    </row>
    <row r="5" spans="1:9" ht="13.5">
      <c r="A5" s="3" t="s">
        <v>82</v>
      </c>
      <c r="B5" s="47">
        <v>91566</v>
      </c>
      <c r="C5" s="47">
        <f aca="true" t="shared" si="0" ref="C5:C36">B5*12</f>
        <v>1098792</v>
      </c>
      <c r="E5" s="3"/>
      <c r="F5" s="47"/>
      <c r="G5" s="47"/>
      <c r="H5" s="47"/>
      <c r="I5" s="3"/>
    </row>
    <row r="6" spans="1:9" ht="13.5">
      <c r="A6" s="3" t="s">
        <v>52</v>
      </c>
      <c r="B6" s="47">
        <v>57911</v>
      </c>
      <c r="C6" s="47">
        <f t="shared" si="0"/>
        <v>694932</v>
      </c>
      <c r="E6" s="3"/>
      <c r="F6" s="47"/>
      <c r="G6" s="47"/>
      <c r="H6" s="47"/>
      <c r="I6" s="3"/>
    </row>
    <row r="7" spans="1:9" ht="13.5">
      <c r="A7" s="84" t="s">
        <v>83</v>
      </c>
      <c r="B7" s="85">
        <f>SUM(B4:B6)</f>
        <v>644190</v>
      </c>
      <c r="C7" s="85">
        <f t="shared" si="0"/>
        <v>7730280</v>
      </c>
      <c r="E7" s="84"/>
      <c r="F7" s="85"/>
      <c r="G7" s="85"/>
      <c r="H7" s="85"/>
      <c r="I7" s="3"/>
    </row>
    <row r="8" spans="1:9" ht="13.5">
      <c r="A8" s="3" t="s">
        <v>84</v>
      </c>
      <c r="B8" s="47">
        <v>36629</v>
      </c>
      <c r="C8" s="47">
        <f t="shared" si="0"/>
        <v>439548</v>
      </c>
      <c r="E8" s="3"/>
      <c r="F8" s="47"/>
      <c r="G8" s="47"/>
      <c r="H8" s="47"/>
      <c r="I8" s="3"/>
    </row>
    <row r="9" spans="1:9" ht="13.5">
      <c r="A9" s="3" t="s">
        <v>85</v>
      </c>
      <c r="B9" s="47">
        <v>51910</v>
      </c>
      <c r="C9" s="47">
        <f t="shared" si="0"/>
        <v>622920</v>
      </c>
      <c r="E9" s="3"/>
      <c r="F9" s="47"/>
      <c r="G9" s="47"/>
      <c r="H9" s="47"/>
      <c r="I9" s="3"/>
    </row>
    <row r="10" spans="1:9" ht="13.5">
      <c r="A10" s="86" t="s">
        <v>88</v>
      </c>
      <c r="B10" s="87">
        <f>SUM(B8:B9)</f>
        <v>88539</v>
      </c>
      <c r="C10" s="87">
        <f t="shared" si="0"/>
        <v>1062468</v>
      </c>
      <c r="E10" s="86"/>
      <c r="F10" s="87"/>
      <c r="G10" s="87"/>
      <c r="H10" s="87"/>
      <c r="I10" s="3"/>
    </row>
    <row r="11" spans="1:9" ht="13.5">
      <c r="A11" s="88" t="s">
        <v>89</v>
      </c>
      <c r="B11" s="89">
        <f>B7-B10</f>
        <v>555651</v>
      </c>
      <c r="C11" s="89">
        <f t="shared" si="0"/>
        <v>6667812</v>
      </c>
      <c r="E11" s="88"/>
      <c r="F11" s="89"/>
      <c r="G11" s="89"/>
      <c r="H11" s="89"/>
      <c r="I11" s="3"/>
    </row>
    <row r="12" spans="1:9" ht="13.5">
      <c r="A12" s="3"/>
      <c r="B12" s="47"/>
      <c r="C12" s="47"/>
      <c r="E12" s="3"/>
      <c r="F12" s="47"/>
      <c r="G12" s="47"/>
      <c r="H12" s="47"/>
      <c r="I12" s="3"/>
    </row>
    <row r="13" spans="1:9" ht="13.5">
      <c r="A13" s="3" t="s">
        <v>79</v>
      </c>
      <c r="B13" s="47">
        <v>71986</v>
      </c>
      <c r="C13" s="47">
        <f t="shared" si="0"/>
        <v>863832</v>
      </c>
      <c r="E13" s="3" t="s">
        <v>79</v>
      </c>
      <c r="F13" s="47">
        <v>67006</v>
      </c>
      <c r="G13" s="47">
        <f>F13*0.8</f>
        <v>53604.8</v>
      </c>
      <c r="H13" s="47">
        <f>F13*12</f>
        <v>804072</v>
      </c>
      <c r="I13" s="97">
        <f>G13*12</f>
        <v>643257.6000000001</v>
      </c>
    </row>
    <row r="14" spans="1:9" ht="13.5">
      <c r="A14" s="3" t="s">
        <v>101</v>
      </c>
      <c r="B14" s="47">
        <v>8939</v>
      </c>
      <c r="C14" s="47">
        <f t="shared" si="0"/>
        <v>107268</v>
      </c>
      <c r="E14" s="3" t="s">
        <v>101</v>
      </c>
      <c r="F14" s="47">
        <v>21302</v>
      </c>
      <c r="G14" s="47">
        <f aca="true" t="shared" si="1" ref="G14:G30">F14*0.8</f>
        <v>17041.600000000002</v>
      </c>
      <c r="H14" s="47">
        <f aca="true" t="shared" si="2" ref="H14:H30">F14*12</f>
        <v>255624</v>
      </c>
      <c r="I14" s="97">
        <f aca="true" t="shared" si="3" ref="I14:I30">G14*12</f>
        <v>204499.2</v>
      </c>
    </row>
    <row r="15" spans="1:9" ht="13.5">
      <c r="A15" s="3" t="s">
        <v>80</v>
      </c>
      <c r="B15" s="47">
        <v>21780</v>
      </c>
      <c r="C15" s="47">
        <f t="shared" si="0"/>
        <v>261360</v>
      </c>
      <c r="E15" s="3" t="s">
        <v>80</v>
      </c>
      <c r="F15" s="47">
        <v>20920</v>
      </c>
      <c r="G15" s="47">
        <f t="shared" si="1"/>
        <v>16736</v>
      </c>
      <c r="H15" s="47">
        <f t="shared" si="2"/>
        <v>251040</v>
      </c>
      <c r="I15" s="97">
        <f t="shared" si="3"/>
        <v>200832</v>
      </c>
    </row>
    <row r="16" spans="1:9" ht="13.5">
      <c r="A16" s="3" t="s">
        <v>90</v>
      </c>
      <c r="B16" s="47">
        <v>8257</v>
      </c>
      <c r="C16" s="47">
        <f t="shared" si="0"/>
        <v>99084</v>
      </c>
      <c r="E16" s="3" t="s">
        <v>90</v>
      </c>
      <c r="F16" s="47">
        <v>7125</v>
      </c>
      <c r="G16" s="47">
        <f t="shared" si="1"/>
        <v>5700</v>
      </c>
      <c r="H16" s="47">
        <f t="shared" si="2"/>
        <v>85500</v>
      </c>
      <c r="I16" s="97">
        <f t="shared" si="3"/>
        <v>68400</v>
      </c>
    </row>
    <row r="17" spans="1:9" ht="13.5">
      <c r="A17" s="3" t="s">
        <v>91</v>
      </c>
      <c r="B17" s="47">
        <v>7977</v>
      </c>
      <c r="C17" s="47">
        <f t="shared" si="0"/>
        <v>95724</v>
      </c>
      <c r="E17" s="3" t="s">
        <v>91</v>
      </c>
      <c r="F17" s="47">
        <v>6897</v>
      </c>
      <c r="G17" s="47">
        <f t="shared" si="1"/>
        <v>5517.6</v>
      </c>
      <c r="H17" s="47">
        <f t="shared" si="2"/>
        <v>82764</v>
      </c>
      <c r="I17" s="97">
        <f t="shared" si="3"/>
        <v>66211.20000000001</v>
      </c>
    </row>
    <row r="18" spans="1:9" ht="13.5">
      <c r="A18" s="3" t="s">
        <v>92</v>
      </c>
      <c r="B18" s="47">
        <v>15178</v>
      </c>
      <c r="C18" s="47">
        <f t="shared" si="0"/>
        <v>182136</v>
      </c>
      <c r="E18" s="3" t="s">
        <v>92</v>
      </c>
      <c r="F18" s="47">
        <v>13025</v>
      </c>
      <c r="G18" s="47">
        <f t="shared" si="1"/>
        <v>10420</v>
      </c>
      <c r="H18" s="47">
        <f t="shared" si="2"/>
        <v>156300</v>
      </c>
      <c r="I18" s="97">
        <f t="shared" si="3"/>
        <v>125040</v>
      </c>
    </row>
    <row r="19" spans="1:9" ht="13.5">
      <c r="A19" s="3" t="s">
        <v>93</v>
      </c>
      <c r="B19" s="47">
        <v>10348</v>
      </c>
      <c r="C19" s="47">
        <f t="shared" si="0"/>
        <v>124176</v>
      </c>
      <c r="E19" s="3" t="s">
        <v>93</v>
      </c>
      <c r="F19" s="47">
        <v>13444</v>
      </c>
      <c r="G19" s="47">
        <f t="shared" si="1"/>
        <v>10755.2</v>
      </c>
      <c r="H19" s="47">
        <f t="shared" si="2"/>
        <v>161328</v>
      </c>
      <c r="I19" s="97">
        <f t="shared" si="3"/>
        <v>129062.40000000001</v>
      </c>
    </row>
    <row r="20" spans="1:9" ht="13.5">
      <c r="A20" s="3" t="s">
        <v>94</v>
      </c>
      <c r="B20" s="47">
        <v>6706</v>
      </c>
      <c r="C20" s="47">
        <f t="shared" si="0"/>
        <v>80472</v>
      </c>
      <c r="E20" s="3" t="s">
        <v>94</v>
      </c>
      <c r="F20" s="47">
        <v>5669</v>
      </c>
      <c r="G20" s="47">
        <f t="shared" si="1"/>
        <v>4535.2</v>
      </c>
      <c r="H20" s="47">
        <f t="shared" si="2"/>
        <v>68028</v>
      </c>
      <c r="I20" s="97">
        <f t="shared" si="3"/>
        <v>54422.399999999994</v>
      </c>
    </row>
    <row r="21" spans="1:9" ht="13.5">
      <c r="A21" s="3" t="s">
        <v>95</v>
      </c>
      <c r="B21" s="47">
        <v>24329</v>
      </c>
      <c r="C21" s="47">
        <f t="shared" si="0"/>
        <v>291948</v>
      </c>
      <c r="E21" s="3" t="s">
        <v>95</v>
      </c>
      <c r="F21" s="47">
        <v>15984</v>
      </c>
      <c r="G21" s="47">
        <f t="shared" si="1"/>
        <v>12787.2</v>
      </c>
      <c r="H21" s="47">
        <f t="shared" si="2"/>
        <v>191808</v>
      </c>
      <c r="I21" s="97">
        <f t="shared" si="3"/>
        <v>153446.40000000002</v>
      </c>
    </row>
    <row r="22" spans="1:9" ht="13.5">
      <c r="A22" s="3" t="s">
        <v>25</v>
      </c>
      <c r="B22" s="47">
        <v>10453</v>
      </c>
      <c r="C22" s="47">
        <f t="shared" si="0"/>
        <v>125436</v>
      </c>
      <c r="E22" s="3" t="s">
        <v>25</v>
      </c>
      <c r="F22" s="47">
        <v>6854</v>
      </c>
      <c r="G22" s="47">
        <f t="shared" si="1"/>
        <v>5483.200000000001</v>
      </c>
      <c r="H22" s="47">
        <f t="shared" si="2"/>
        <v>82248</v>
      </c>
      <c r="I22" s="97">
        <f t="shared" si="3"/>
        <v>65798.40000000001</v>
      </c>
    </row>
    <row r="23" spans="1:9" ht="13.5">
      <c r="A23" s="3" t="s">
        <v>26</v>
      </c>
      <c r="B23" s="47">
        <v>15633</v>
      </c>
      <c r="C23" s="47">
        <f t="shared" si="0"/>
        <v>187596</v>
      </c>
      <c r="E23" s="3" t="s">
        <v>26</v>
      </c>
      <c r="F23" s="47">
        <v>922</v>
      </c>
      <c r="G23" s="47">
        <f t="shared" si="1"/>
        <v>737.6</v>
      </c>
      <c r="H23" s="47">
        <f t="shared" si="2"/>
        <v>11064</v>
      </c>
      <c r="I23" s="97">
        <f t="shared" si="3"/>
        <v>8851.2</v>
      </c>
    </row>
    <row r="24" spans="1:9" ht="13.5">
      <c r="A24" s="3" t="s">
        <v>27</v>
      </c>
      <c r="B24" s="47">
        <v>22978</v>
      </c>
      <c r="C24" s="47">
        <f t="shared" si="0"/>
        <v>275736</v>
      </c>
      <c r="E24" s="3" t="s">
        <v>27</v>
      </c>
      <c r="F24" s="47">
        <v>16726</v>
      </c>
      <c r="G24" s="47">
        <f t="shared" si="1"/>
        <v>13380.800000000001</v>
      </c>
      <c r="H24" s="47">
        <f t="shared" si="2"/>
        <v>200712</v>
      </c>
      <c r="I24" s="97">
        <f t="shared" si="3"/>
        <v>160569.6</v>
      </c>
    </row>
    <row r="25" spans="1:9" ht="13.5">
      <c r="A25" s="3" t="s">
        <v>28</v>
      </c>
      <c r="B25" s="47">
        <v>6207</v>
      </c>
      <c r="C25" s="47">
        <f t="shared" si="0"/>
        <v>74484</v>
      </c>
      <c r="E25" s="3" t="s">
        <v>28</v>
      </c>
      <c r="F25" s="47">
        <v>8384</v>
      </c>
      <c r="G25" s="47">
        <f t="shared" si="1"/>
        <v>6707.200000000001</v>
      </c>
      <c r="H25" s="47">
        <f t="shared" si="2"/>
        <v>100608</v>
      </c>
      <c r="I25" s="97">
        <f t="shared" si="3"/>
        <v>80486.40000000001</v>
      </c>
    </row>
    <row r="26" spans="1:9" ht="13.5">
      <c r="A26" s="3" t="s">
        <v>29</v>
      </c>
      <c r="B26" s="47">
        <v>8217</v>
      </c>
      <c r="C26" s="47">
        <f t="shared" si="0"/>
        <v>98604</v>
      </c>
      <c r="E26" s="3" t="s">
        <v>29</v>
      </c>
      <c r="F26" s="47">
        <v>2389</v>
      </c>
      <c r="G26" s="47">
        <f t="shared" si="1"/>
        <v>1911.2</v>
      </c>
      <c r="H26" s="47">
        <f t="shared" si="2"/>
        <v>28668</v>
      </c>
      <c r="I26" s="97">
        <f t="shared" si="3"/>
        <v>22934.4</v>
      </c>
    </row>
    <row r="27" spans="1:9" ht="13.5">
      <c r="A27" s="3" t="s">
        <v>30</v>
      </c>
      <c r="B27" s="47">
        <v>21549</v>
      </c>
      <c r="C27" s="47">
        <f t="shared" si="0"/>
        <v>258588</v>
      </c>
      <c r="E27" s="3" t="s">
        <v>30</v>
      </c>
      <c r="F27" s="47">
        <v>11603</v>
      </c>
      <c r="G27" s="47">
        <f t="shared" si="1"/>
        <v>9282.4</v>
      </c>
      <c r="H27" s="47">
        <f t="shared" si="2"/>
        <v>139236</v>
      </c>
      <c r="I27" s="97">
        <f t="shared" si="3"/>
        <v>111388.79999999999</v>
      </c>
    </row>
    <row r="28" spans="1:9" ht="13.5">
      <c r="A28" s="3" t="s">
        <v>31</v>
      </c>
      <c r="B28" s="47">
        <v>20305</v>
      </c>
      <c r="C28" s="47">
        <f t="shared" si="0"/>
        <v>243660</v>
      </c>
      <c r="E28" s="3" t="s">
        <v>31</v>
      </c>
      <c r="F28" s="47">
        <v>35114</v>
      </c>
      <c r="G28" s="47">
        <f t="shared" si="1"/>
        <v>28091.2</v>
      </c>
      <c r="H28" s="47">
        <f t="shared" si="2"/>
        <v>421368</v>
      </c>
      <c r="I28" s="97">
        <f t="shared" si="3"/>
        <v>337094.4</v>
      </c>
    </row>
    <row r="29" spans="1:9" ht="13.5">
      <c r="A29" s="3" t="s">
        <v>32</v>
      </c>
      <c r="B29" s="47">
        <v>17969</v>
      </c>
      <c r="C29" s="47">
        <f t="shared" si="0"/>
        <v>215628</v>
      </c>
      <c r="E29" s="3" t="s">
        <v>32</v>
      </c>
      <c r="F29" s="47">
        <v>19159</v>
      </c>
      <c r="G29" s="47">
        <f t="shared" si="1"/>
        <v>15327.2</v>
      </c>
      <c r="H29" s="47">
        <f t="shared" si="2"/>
        <v>229908</v>
      </c>
      <c r="I29" s="97">
        <f t="shared" si="3"/>
        <v>183926.40000000002</v>
      </c>
    </row>
    <row r="30" spans="1:9" ht="13.5">
      <c r="A30" s="90" t="s">
        <v>33</v>
      </c>
      <c r="B30" s="91">
        <f>SUM(B13:B29)</f>
        <v>298811</v>
      </c>
      <c r="C30" s="91">
        <f t="shared" si="0"/>
        <v>3585732</v>
      </c>
      <c r="E30" s="90" t="s">
        <v>33</v>
      </c>
      <c r="F30" s="91">
        <f>SUM(F13:F29)</f>
        <v>272523</v>
      </c>
      <c r="G30" s="91">
        <f t="shared" si="1"/>
        <v>218018.40000000002</v>
      </c>
      <c r="H30" s="91">
        <f t="shared" si="2"/>
        <v>3270276</v>
      </c>
      <c r="I30" s="91">
        <f t="shared" si="3"/>
        <v>2616220.8000000003</v>
      </c>
    </row>
    <row r="31" spans="1:9" ht="13.5">
      <c r="A31" s="3"/>
      <c r="B31" s="47"/>
      <c r="C31" s="47"/>
      <c r="E31" s="3"/>
      <c r="F31" s="47"/>
      <c r="G31" s="47"/>
      <c r="H31" s="47"/>
      <c r="I31" s="3"/>
    </row>
    <row r="32" spans="1:9" ht="13.5">
      <c r="A32" s="92" t="s">
        <v>34</v>
      </c>
      <c r="B32" s="51">
        <v>42339</v>
      </c>
      <c r="C32" s="51">
        <f t="shared" si="0"/>
        <v>508068</v>
      </c>
      <c r="E32" s="92"/>
      <c r="F32" s="51"/>
      <c r="G32" s="51"/>
      <c r="H32" s="51"/>
      <c r="I32" s="3"/>
    </row>
    <row r="33" spans="1:9" ht="13.5">
      <c r="A33" s="3"/>
      <c r="B33" s="47"/>
      <c r="C33" s="47"/>
      <c r="E33" s="3"/>
      <c r="F33" s="47"/>
      <c r="G33" s="47"/>
      <c r="H33" s="47"/>
      <c r="I33" s="3"/>
    </row>
    <row r="34" spans="1:9" ht="13.5">
      <c r="A34" s="93" t="s">
        <v>104</v>
      </c>
      <c r="B34" s="94">
        <v>144141</v>
      </c>
      <c r="C34" s="94">
        <f t="shared" si="0"/>
        <v>1729692</v>
      </c>
      <c r="E34" s="93"/>
      <c r="F34" s="94"/>
      <c r="G34" s="94"/>
      <c r="H34" s="94"/>
      <c r="I34" s="3"/>
    </row>
    <row r="35" spans="1:9" ht="13.5">
      <c r="A35" s="3"/>
      <c r="B35" s="47"/>
      <c r="C35" s="47"/>
      <c r="E35" s="3"/>
      <c r="F35" s="47"/>
      <c r="G35" s="47"/>
      <c r="H35" s="47"/>
      <c r="I35" s="3"/>
    </row>
    <row r="36" spans="1:9" ht="13.5">
      <c r="A36" s="95" t="s">
        <v>35</v>
      </c>
      <c r="B36" s="96">
        <f>B11-B30-B32-B34</f>
        <v>70360</v>
      </c>
      <c r="C36" s="96">
        <f t="shared" si="0"/>
        <v>844320</v>
      </c>
      <c r="E36" s="95"/>
      <c r="F36" s="96"/>
      <c r="G36" s="96"/>
      <c r="H36" s="96"/>
      <c r="I36" s="3"/>
    </row>
  </sheetData>
  <printOptions/>
  <pageMargins left="0.75" right="0.75" top="1" bottom="1" header="0.512" footer="0.512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workbookViewId="0" topLeftCell="A1">
      <selection activeCell="A1" sqref="A1"/>
    </sheetView>
  </sheetViews>
  <sheetFormatPr defaultColWidth="9.00390625" defaultRowHeight="13.5"/>
  <cols>
    <col min="1" max="1" width="23.375" style="0" bestFit="1" customWidth="1"/>
    <col min="2" max="16384" width="8.75390625" style="0" customWidth="1"/>
  </cols>
  <sheetData>
    <row r="1" ht="21">
      <c r="A1" s="78" t="s">
        <v>8</v>
      </c>
    </row>
    <row r="3" spans="1:4" ht="13.5">
      <c r="A3" s="80" t="s">
        <v>125</v>
      </c>
      <c r="B3" s="2" t="s">
        <v>120</v>
      </c>
      <c r="C3" s="2" t="s">
        <v>7</v>
      </c>
      <c r="D3" s="2" t="s">
        <v>9</v>
      </c>
    </row>
    <row r="4" spans="1:4" ht="13.5">
      <c r="A4" s="3" t="s">
        <v>121</v>
      </c>
      <c r="B4" s="3"/>
      <c r="C4" s="3"/>
      <c r="D4" s="3"/>
    </row>
    <row r="5" spans="1:4" ht="13.5">
      <c r="A5" s="3" t="s">
        <v>122</v>
      </c>
      <c r="B5" s="3">
        <v>7</v>
      </c>
      <c r="C5" s="3">
        <v>7</v>
      </c>
      <c r="D5" s="3">
        <v>7</v>
      </c>
    </row>
    <row r="6" spans="1:4" ht="14.25" thickBot="1">
      <c r="A6" s="81" t="s">
        <v>123</v>
      </c>
      <c r="B6" s="81">
        <v>5</v>
      </c>
      <c r="C6" s="81">
        <v>5</v>
      </c>
      <c r="D6" s="81">
        <v>5</v>
      </c>
    </row>
    <row r="7" spans="1:4" ht="14.25" thickTop="1">
      <c r="A7" s="52" t="s">
        <v>124</v>
      </c>
      <c r="B7" s="52">
        <f>SUM(B4:B6)</f>
        <v>12</v>
      </c>
      <c r="C7" s="52">
        <f>SUM(C4:C6)</f>
        <v>12</v>
      </c>
      <c r="D7" s="52">
        <f>SUM(D4:D6)</f>
        <v>12</v>
      </c>
    </row>
    <row r="9" spans="1:4" ht="13.5">
      <c r="A9" s="80" t="s">
        <v>119</v>
      </c>
      <c r="B9" s="2" t="s">
        <v>120</v>
      </c>
      <c r="C9" s="2" t="s">
        <v>7</v>
      </c>
      <c r="D9" s="2" t="s">
        <v>9</v>
      </c>
    </row>
    <row r="10" spans="1:4" ht="13.5">
      <c r="A10" s="3" t="s">
        <v>121</v>
      </c>
      <c r="B10" s="3">
        <v>5</v>
      </c>
      <c r="C10" s="3"/>
      <c r="D10" s="3"/>
    </row>
    <row r="11" spans="1:4" ht="13.5">
      <c r="A11" s="3" t="s">
        <v>122</v>
      </c>
      <c r="B11" s="3">
        <v>23</v>
      </c>
      <c r="C11" s="3">
        <v>23</v>
      </c>
      <c r="D11" s="3">
        <v>23</v>
      </c>
    </row>
    <row r="12" spans="1:4" ht="14.25" thickBot="1">
      <c r="A12" s="81" t="s">
        <v>123</v>
      </c>
      <c r="B12" s="81">
        <v>10</v>
      </c>
      <c r="C12" s="81">
        <v>10</v>
      </c>
      <c r="D12" s="81">
        <v>10</v>
      </c>
    </row>
    <row r="13" spans="1:4" ht="14.25" thickTop="1">
      <c r="A13" s="52" t="s">
        <v>124</v>
      </c>
      <c r="B13" s="52">
        <f>SUM(B10:B12)</f>
        <v>38</v>
      </c>
      <c r="C13" s="52">
        <f>SUM(C10:C12)</f>
        <v>33</v>
      </c>
      <c r="D13" s="52">
        <f>SUM(D10:D12)</f>
        <v>33</v>
      </c>
    </row>
    <row r="15" spans="1:7" ht="13.5">
      <c r="A15" s="80" t="s">
        <v>126</v>
      </c>
      <c r="B15" s="2" t="s">
        <v>120</v>
      </c>
      <c r="C15" s="2" t="s">
        <v>7</v>
      </c>
      <c r="D15" s="2" t="s">
        <v>9</v>
      </c>
      <c r="E15" s="2" t="s">
        <v>10</v>
      </c>
      <c r="F15" s="2" t="s">
        <v>11</v>
      </c>
      <c r="G15" s="2" t="s">
        <v>12</v>
      </c>
    </row>
    <row r="16" spans="1:7" ht="13.5">
      <c r="A16" s="3" t="s">
        <v>121</v>
      </c>
      <c r="B16" s="3"/>
      <c r="C16" s="3"/>
      <c r="D16" s="3"/>
      <c r="E16" s="3"/>
      <c r="F16" s="3"/>
      <c r="G16" s="3"/>
    </row>
    <row r="17" spans="1:7" ht="13.5">
      <c r="A17" s="3" t="s">
        <v>122</v>
      </c>
      <c r="B17" s="3"/>
      <c r="C17" s="3"/>
      <c r="D17" s="3"/>
      <c r="E17" s="3"/>
      <c r="F17" s="3"/>
      <c r="G17" s="3"/>
    </row>
    <row r="18" spans="1:7" ht="14.25" thickBot="1">
      <c r="A18" s="81" t="s">
        <v>123</v>
      </c>
      <c r="B18" s="81">
        <v>6</v>
      </c>
      <c r="C18" s="81">
        <v>6</v>
      </c>
      <c r="D18" s="81">
        <v>6</v>
      </c>
      <c r="E18" s="81">
        <v>6</v>
      </c>
      <c r="F18" s="81">
        <v>6</v>
      </c>
      <c r="G18" s="81">
        <v>6</v>
      </c>
    </row>
    <row r="19" spans="1:7" ht="14.25" thickTop="1">
      <c r="A19" s="52" t="s">
        <v>124</v>
      </c>
      <c r="B19" s="52">
        <f aca="true" t="shared" si="0" ref="B19:G19">SUM(B16:B18)</f>
        <v>6</v>
      </c>
      <c r="C19" s="52">
        <f t="shared" si="0"/>
        <v>6</v>
      </c>
      <c r="D19" s="52">
        <f t="shared" si="0"/>
        <v>6</v>
      </c>
      <c r="E19" s="52">
        <f t="shared" si="0"/>
        <v>6</v>
      </c>
      <c r="F19" s="52">
        <f t="shared" si="0"/>
        <v>6</v>
      </c>
      <c r="G19" s="52">
        <f t="shared" si="0"/>
        <v>6</v>
      </c>
    </row>
    <row r="21" spans="1:7" ht="13.5">
      <c r="A21" s="80" t="s">
        <v>127</v>
      </c>
      <c r="B21" s="2" t="s">
        <v>120</v>
      </c>
      <c r="C21" s="2" t="s">
        <v>7</v>
      </c>
      <c r="D21" s="2" t="s">
        <v>9</v>
      </c>
      <c r="E21" s="2" t="s">
        <v>10</v>
      </c>
      <c r="F21" s="2" t="s">
        <v>11</v>
      </c>
      <c r="G21" s="2" t="s">
        <v>12</v>
      </c>
    </row>
    <row r="22" spans="1:7" ht="13.5">
      <c r="A22" s="3" t="s">
        <v>121</v>
      </c>
      <c r="B22" s="3">
        <v>17</v>
      </c>
      <c r="C22" s="3"/>
      <c r="D22" s="3"/>
      <c r="E22" s="3"/>
      <c r="F22" s="3"/>
      <c r="G22" s="3"/>
    </row>
    <row r="23" spans="1:7" ht="13.5">
      <c r="A23" s="3" t="s">
        <v>122</v>
      </c>
      <c r="B23" s="3">
        <v>34</v>
      </c>
      <c r="C23" s="3">
        <v>34</v>
      </c>
      <c r="D23" s="3">
        <v>34</v>
      </c>
      <c r="E23" s="3">
        <v>34</v>
      </c>
      <c r="F23" s="3">
        <v>34</v>
      </c>
      <c r="G23" s="3">
        <v>34</v>
      </c>
    </row>
    <row r="24" spans="1:7" ht="14.25" thickBot="1">
      <c r="A24" s="81" t="s">
        <v>123</v>
      </c>
      <c r="B24" s="81">
        <v>6</v>
      </c>
      <c r="C24" s="81">
        <v>6</v>
      </c>
      <c r="D24" s="81">
        <v>6</v>
      </c>
      <c r="E24" s="81">
        <v>6</v>
      </c>
      <c r="F24" s="81">
        <v>6</v>
      </c>
      <c r="G24" s="81">
        <v>6</v>
      </c>
    </row>
    <row r="25" spans="1:7" ht="14.25" thickTop="1">
      <c r="A25" s="52" t="s">
        <v>124</v>
      </c>
      <c r="B25" s="52">
        <f aca="true" t="shared" si="1" ref="B25:G25">SUM(B22:B24)</f>
        <v>57</v>
      </c>
      <c r="C25" s="52">
        <f t="shared" si="1"/>
        <v>40</v>
      </c>
      <c r="D25" s="52">
        <f t="shared" si="1"/>
        <v>40</v>
      </c>
      <c r="E25" s="52">
        <f t="shared" si="1"/>
        <v>40</v>
      </c>
      <c r="F25" s="52">
        <f t="shared" si="1"/>
        <v>40</v>
      </c>
      <c r="G25" s="52">
        <f t="shared" si="1"/>
        <v>40</v>
      </c>
    </row>
    <row r="27" spans="1:4" ht="13.5">
      <c r="A27" s="80" t="s">
        <v>128</v>
      </c>
      <c r="B27" s="2" t="s">
        <v>120</v>
      </c>
      <c r="C27" s="2" t="s">
        <v>7</v>
      </c>
      <c r="D27" s="2" t="s">
        <v>9</v>
      </c>
    </row>
    <row r="28" spans="1:4" ht="13.5">
      <c r="A28" s="3" t="s">
        <v>121</v>
      </c>
      <c r="B28" s="3"/>
      <c r="C28" s="3"/>
      <c r="D28" s="3"/>
    </row>
    <row r="29" spans="1:4" ht="13.5">
      <c r="A29" s="3" t="s">
        <v>122</v>
      </c>
      <c r="B29" s="3"/>
      <c r="C29" s="3"/>
      <c r="D29" s="3"/>
    </row>
    <row r="30" spans="1:4" ht="14.25" thickBot="1">
      <c r="A30" s="81" t="s">
        <v>123</v>
      </c>
      <c r="B30" s="81">
        <v>13</v>
      </c>
      <c r="C30" s="81">
        <v>13</v>
      </c>
      <c r="D30" s="81">
        <v>13</v>
      </c>
    </row>
    <row r="31" spans="1:4" ht="14.25" thickTop="1">
      <c r="A31" s="52" t="s">
        <v>124</v>
      </c>
      <c r="B31" s="52">
        <f>SUM(B28:B30)</f>
        <v>13</v>
      </c>
      <c r="C31" s="52">
        <f>SUM(C28:C30)</f>
        <v>13</v>
      </c>
      <c r="D31" s="52">
        <f>SUM(D28:D30)</f>
        <v>13</v>
      </c>
    </row>
    <row r="33" spans="1:4" ht="13.5">
      <c r="A33" s="80" t="s">
        <v>129</v>
      </c>
      <c r="B33" s="2" t="s">
        <v>120</v>
      </c>
      <c r="C33" s="2" t="s">
        <v>7</v>
      </c>
      <c r="D33" s="2" t="s">
        <v>9</v>
      </c>
    </row>
    <row r="34" spans="1:4" ht="13.5">
      <c r="A34" s="3" t="s">
        <v>121</v>
      </c>
      <c r="B34" s="3">
        <v>19</v>
      </c>
      <c r="C34" s="3"/>
      <c r="D34" s="3"/>
    </row>
    <row r="35" spans="1:4" ht="13.5">
      <c r="A35" s="3" t="s">
        <v>122</v>
      </c>
      <c r="B35" s="3">
        <v>40</v>
      </c>
      <c r="C35" s="3">
        <v>40</v>
      </c>
      <c r="D35" s="3">
        <v>40</v>
      </c>
    </row>
    <row r="36" spans="1:5" ht="14.25" thickBot="1">
      <c r="A36" s="81" t="s">
        <v>123</v>
      </c>
      <c r="B36" s="81">
        <v>51</v>
      </c>
      <c r="C36" s="81">
        <v>51</v>
      </c>
      <c r="D36" s="81">
        <v>51</v>
      </c>
      <c r="E36" t="s">
        <v>49</v>
      </c>
    </row>
    <row r="37" spans="1:4" ht="14.25" thickTop="1">
      <c r="A37" s="52" t="s">
        <v>124</v>
      </c>
      <c r="B37" s="52">
        <f>SUM(B34:B36)</f>
        <v>110</v>
      </c>
      <c r="C37" s="52">
        <f>SUM(C34:C36)</f>
        <v>91</v>
      </c>
      <c r="D37" s="52">
        <f>SUM(D34:D36)</f>
        <v>91</v>
      </c>
    </row>
    <row r="39" spans="1:4" ht="13.5">
      <c r="A39" s="80" t="s">
        <v>44</v>
      </c>
      <c r="B39" s="2" t="s">
        <v>120</v>
      </c>
      <c r="C39" s="2" t="s">
        <v>7</v>
      </c>
      <c r="D39" s="2" t="s">
        <v>9</v>
      </c>
    </row>
    <row r="40" spans="1:4" ht="13.5">
      <c r="A40" s="3" t="s">
        <v>121</v>
      </c>
      <c r="B40" s="3"/>
      <c r="C40" s="3"/>
      <c r="D40" s="3"/>
    </row>
    <row r="41" spans="1:4" ht="13.5">
      <c r="A41" s="3" t="s">
        <v>122</v>
      </c>
      <c r="B41" s="3">
        <v>11</v>
      </c>
      <c r="C41" s="3">
        <v>11</v>
      </c>
      <c r="D41" s="3">
        <v>11</v>
      </c>
    </row>
    <row r="42" spans="1:4" ht="14.25" thickBot="1">
      <c r="A42" s="81" t="s">
        <v>123</v>
      </c>
      <c r="B42" s="81">
        <v>23</v>
      </c>
      <c r="C42" s="81">
        <v>23</v>
      </c>
      <c r="D42" s="81">
        <v>23</v>
      </c>
    </row>
    <row r="43" spans="1:4" ht="14.25" thickTop="1">
      <c r="A43" s="52" t="s">
        <v>124</v>
      </c>
      <c r="B43" s="52">
        <f>SUM(B40:B42)</f>
        <v>34</v>
      </c>
      <c r="C43" s="52">
        <f>SUM(C40:C42)</f>
        <v>34</v>
      </c>
      <c r="D43" s="52">
        <f>SUM(D40:D42)</f>
        <v>34</v>
      </c>
    </row>
    <row r="45" spans="1:4" ht="13.5">
      <c r="A45" s="80" t="s">
        <v>45</v>
      </c>
      <c r="B45" s="2" t="s">
        <v>120</v>
      </c>
      <c r="C45" s="2" t="s">
        <v>7</v>
      </c>
      <c r="D45" s="2" t="s">
        <v>9</v>
      </c>
    </row>
    <row r="46" spans="1:4" ht="13.5">
      <c r="A46" s="3" t="s">
        <v>121</v>
      </c>
      <c r="B46" s="3">
        <v>16</v>
      </c>
      <c r="C46" s="3"/>
      <c r="D46" s="3"/>
    </row>
    <row r="47" spans="1:4" ht="13.5">
      <c r="A47" s="3" t="s">
        <v>122</v>
      </c>
      <c r="B47" s="3">
        <v>34</v>
      </c>
      <c r="C47" s="3">
        <v>34</v>
      </c>
      <c r="D47" s="3">
        <v>34</v>
      </c>
    </row>
    <row r="48" spans="1:5" ht="14.25" thickBot="1">
      <c r="A48" s="81" t="s">
        <v>123</v>
      </c>
      <c r="B48" s="81">
        <v>45</v>
      </c>
      <c r="C48" s="81">
        <v>45</v>
      </c>
      <c r="D48" s="81">
        <v>45</v>
      </c>
      <c r="E48" t="s">
        <v>50</v>
      </c>
    </row>
    <row r="49" spans="1:4" ht="14.25" thickTop="1">
      <c r="A49" s="52" t="s">
        <v>124</v>
      </c>
      <c r="B49" s="52">
        <f>SUM(B46:B48)</f>
        <v>95</v>
      </c>
      <c r="C49" s="52">
        <f>SUM(C46:C48)</f>
        <v>79</v>
      </c>
      <c r="D49" s="52">
        <f>SUM(D46:D48)</f>
        <v>79</v>
      </c>
    </row>
    <row r="51" spans="1:5" ht="13.5">
      <c r="A51" s="80" t="s">
        <v>51</v>
      </c>
      <c r="B51" s="2" t="s">
        <v>120</v>
      </c>
      <c r="C51" s="2" t="s">
        <v>7</v>
      </c>
      <c r="D51" s="2" t="s">
        <v>9</v>
      </c>
      <c r="E51" s="2" t="s">
        <v>13</v>
      </c>
    </row>
    <row r="52" spans="1:5" ht="13.5">
      <c r="A52" s="3" t="s">
        <v>121</v>
      </c>
      <c r="B52" s="3">
        <v>28</v>
      </c>
      <c r="C52" s="3"/>
      <c r="D52" s="3"/>
      <c r="E52" s="3"/>
    </row>
    <row r="53" spans="1:5" ht="14.25" thickBot="1">
      <c r="A53" s="81" t="s">
        <v>122</v>
      </c>
      <c r="B53" s="81">
        <v>50</v>
      </c>
      <c r="C53" s="81">
        <v>50</v>
      </c>
      <c r="D53" s="81">
        <v>50</v>
      </c>
      <c r="E53" s="81">
        <v>50</v>
      </c>
    </row>
    <row r="54" spans="1:5" ht="14.25" thickTop="1">
      <c r="A54" s="52" t="s">
        <v>124</v>
      </c>
      <c r="B54" s="52">
        <f>SUM(B52:B53)</f>
        <v>78</v>
      </c>
      <c r="C54" s="52">
        <f>SUM(C52:C53)</f>
        <v>50</v>
      </c>
      <c r="D54" s="52">
        <f>SUM(D52:D53)</f>
        <v>50</v>
      </c>
      <c r="E54" s="52">
        <f>SUM(E52:E53)</f>
        <v>50</v>
      </c>
    </row>
    <row r="56" spans="1:5" ht="13.5">
      <c r="A56" s="80" t="s">
        <v>46</v>
      </c>
      <c r="B56" s="2" t="s">
        <v>120</v>
      </c>
      <c r="C56" s="2" t="s">
        <v>7</v>
      </c>
      <c r="D56" s="2" t="s">
        <v>9</v>
      </c>
      <c r="E56" s="2" t="s">
        <v>14</v>
      </c>
    </row>
    <row r="57" spans="1:5" ht="13.5">
      <c r="A57" s="3" t="s">
        <v>121</v>
      </c>
      <c r="B57" s="3">
        <v>27</v>
      </c>
      <c r="C57" s="3"/>
      <c r="D57" s="3"/>
      <c r="E57" s="3"/>
    </row>
    <row r="58" spans="1:5" ht="14.25" thickBot="1">
      <c r="A58" s="81" t="s">
        <v>122</v>
      </c>
      <c r="B58" s="81">
        <v>70</v>
      </c>
      <c r="C58" s="81">
        <v>70</v>
      </c>
      <c r="D58" s="81">
        <v>70</v>
      </c>
      <c r="E58" s="81">
        <v>70</v>
      </c>
    </row>
    <row r="59" spans="1:5" ht="14.25" thickTop="1">
      <c r="A59" s="52" t="s">
        <v>124</v>
      </c>
      <c r="B59" s="52">
        <f>SUM(B57:B58)</f>
        <v>97</v>
      </c>
      <c r="C59" s="52">
        <f>SUM(C57:C58)</f>
        <v>70</v>
      </c>
      <c r="D59" s="52">
        <f>SUM(D57:D58)</f>
        <v>70</v>
      </c>
      <c r="E59" s="52">
        <f>SUM(E57:E58)</f>
        <v>70</v>
      </c>
    </row>
    <row r="61" spans="1:5" ht="13.5">
      <c r="A61" s="80" t="s">
        <v>47</v>
      </c>
      <c r="B61" s="2" t="s">
        <v>120</v>
      </c>
      <c r="C61" s="2" t="s">
        <v>7</v>
      </c>
      <c r="D61" s="2" t="s">
        <v>9</v>
      </c>
      <c r="E61" s="2" t="s">
        <v>14</v>
      </c>
    </row>
    <row r="62" spans="1:5" ht="13.5">
      <c r="A62" s="3" t="s">
        <v>121</v>
      </c>
      <c r="B62" s="3">
        <v>28</v>
      </c>
      <c r="C62" s="3"/>
      <c r="D62" s="3"/>
      <c r="E62" s="3"/>
    </row>
    <row r="63" spans="1:5" ht="14.25" thickBot="1">
      <c r="A63" s="81" t="s">
        <v>122</v>
      </c>
      <c r="B63" s="81">
        <v>93</v>
      </c>
      <c r="C63" s="81">
        <v>93</v>
      </c>
      <c r="D63" s="81">
        <v>93</v>
      </c>
      <c r="E63" s="81">
        <v>93</v>
      </c>
    </row>
    <row r="64" spans="1:5" ht="14.25" thickTop="1">
      <c r="A64" s="52" t="s">
        <v>124</v>
      </c>
      <c r="B64" s="52">
        <f>SUM(B62:B63)</f>
        <v>121</v>
      </c>
      <c r="C64" s="52">
        <f>SUM(C62:C63)</f>
        <v>93</v>
      </c>
      <c r="D64" s="52">
        <f>SUM(D62:D63)</f>
        <v>93</v>
      </c>
      <c r="E64" s="52">
        <f>SUM(E62:E63)</f>
        <v>93</v>
      </c>
    </row>
    <row r="66" spans="1:7" ht="13.5">
      <c r="A66" s="3" t="s">
        <v>48</v>
      </c>
      <c r="B66" s="2" t="s">
        <v>120</v>
      </c>
      <c r="C66" s="2" t="s">
        <v>7</v>
      </c>
      <c r="D66" s="2" t="s">
        <v>9</v>
      </c>
      <c r="E66" s="2" t="s">
        <v>10</v>
      </c>
      <c r="F66" s="2" t="s">
        <v>11</v>
      </c>
      <c r="G66" s="2" t="s">
        <v>12</v>
      </c>
    </row>
    <row r="67" spans="1:7" ht="13.5">
      <c r="A67" s="3" t="s">
        <v>121</v>
      </c>
      <c r="B67" s="3">
        <v>114</v>
      </c>
      <c r="C67" s="3"/>
      <c r="D67" s="3"/>
      <c r="E67" s="3"/>
      <c r="F67" s="3"/>
      <c r="G67" s="3"/>
    </row>
    <row r="68" spans="1:7" ht="14.25" thickBot="1">
      <c r="A68" s="81" t="s">
        <v>122</v>
      </c>
      <c r="B68" s="81">
        <v>259</v>
      </c>
      <c r="C68" s="81">
        <v>259</v>
      </c>
      <c r="D68" s="81">
        <v>259</v>
      </c>
      <c r="E68" s="81">
        <v>259</v>
      </c>
      <c r="F68" s="81">
        <v>259</v>
      </c>
      <c r="G68" s="81">
        <v>259</v>
      </c>
    </row>
    <row r="69" spans="1:7" ht="14.25" thickTop="1">
      <c r="A69" s="52" t="s">
        <v>124</v>
      </c>
      <c r="B69" s="52">
        <f aca="true" t="shared" si="2" ref="B69:G69">SUM(B67:B68)</f>
        <v>373</v>
      </c>
      <c r="C69" s="52">
        <f t="shared" si="2"/>
        <v>259</v>
      </c>
      <c r="D69" s="52">
        <f t="shared" si="2"/>
        <v>259</v>
      </c>
      <c r="E69" s="52">
        <f t="shared" si="2"/>
        <v>259</v>
      </c>
      <c r="F69" s="52">
        <f t="shared" si="2"/>
        <v>259</v>
      </c>
      <c r="G69" s="52">
        <f t="shared" si="2"/>
        <v>259</v>
      </c>
    </row>
  </sheetData>
  <printOptions/>
  <pageMargins left="0.75" right="0.75" top="1" bottom="1" header="0.512" footer="0.512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梅田 豊</cp:lastModifiedBy>
  <cp:lastPrinted>2003-11-26T13:28:12Z</cp:lastPrinted>
  <dcterms:created xsi:type="dcterms:W3CDTF">2003-11-04T06:00:16Z</dcterms:created>
  <dcterms:modified xsi:type="dcterms:W3CDTF">2004-01-15T00:47:06Z</dcterms:modified>
  <cp:category/>
  <cp:version/>
  <cp:contentType/>
  <cp:contentStatus/>
</cp:coreProperties>
</file>